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1ER TRIM CASA CULTURA 2023\INFORMACION CONTABLE\"/>
    </mc:Choice>
  </mc:AlternateContent>
  <xr:revisionPtr revIDLastSave="0" documentId="13_ncr:1_{5EFD89A6-1D0B-4556-9887-EDC732E17C26}" xr6:coauthVersionLast="47" xr6:coauthVersionMax="47" xr10:uidLastSave="{00000000-0000-0000-0000-000000000000}"/>
  <bookViews>
    <workbookView xWindow="-108" yWindow="-108" windowWidth="23256" windowHeight="12456" tabRatio="863" firstSheet="1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63" i="62" l="1"/>
  <c r="C48" i="62" s="1"/>
  <c r="C122" i="62" s="1"/>
  <c r="D63" i="62"/>
  <c r="D48" i="62" s="1"/>
  <c r="D122" i="62" s="1"/>
  <c r="C58" i="60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s="1"/>
  <c r="C37" i="64" l="1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<sst xmlns="http://schemas.openxmlformats.org/spreadsheetml/2006/main" count="935" uniqueCount="664">
  <si>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</si>
  <si>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</si>
  <si>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</si>
  <si>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</si>
  <si>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</si>
  <si>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</si>
  <si>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</si>
  <si>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</si>
  <si>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</si>
  <si>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</si>
  <si>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</si>
  <si>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</si>
  <si>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</si>
  <si>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</si>
  <si>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</si>
  <si>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</si>
  <si>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</si>
  <si>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</si>
  <si>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</si>
  <si>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</si>
  <si>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</si>
  <si>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</si>
  <si>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</si>
  <si>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</si>
  <si>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</si>
  <si>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</si>
  <si>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</si>
  <si>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</si>
  <si>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</si>
  <si>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</si>
  <si>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</si>
  <si>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</si>
  <si>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</si>
  <si>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</si>
  <si>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</si>
  <si>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</si>
  <si>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</si>
  <si>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</si>
  <si>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</si>
  <si>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</si>
  <si>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</si>
  <si>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</si>
  <si>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</si>
  <si>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</si>
  <si>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</si>
  <si>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</si>
  <si>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</si>
  <si>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</si>
  <si>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</si>
  <si>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</si>
  <si>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</si>
  <si>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</si>
  <si>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</si>
  <si>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</si>
  <si>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</si>
  <si>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</si>
  <si>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</si>
  <si>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</si>
  <si>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</si>
  <si>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</si>
  <si>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</si>
  <si>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</si>
  <si>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</si>
  <si>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</si>
  <si>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</si>
  <si>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</si>
  <si>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</si>
  <si>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</si>
  <si>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</si>
  <si>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</si>
  <si>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</si>
  <si>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</si>
  <si>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</si>
  <si>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</si>
  <si>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</si>
  <si>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</si>
  <si>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</si>
  <si>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</si>
  <si>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</si>
  <si>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</si>
  <si>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</si>
  <si>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</si>
  <si>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</si>
  <si>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</si>
  <si>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</si>
  <si>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</si>
  <si>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</si>
  <si>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</si>
  <si>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</si>
  <si>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</si>
  <si>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</si>
  <si>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</si>
  <si>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</si>
  <si>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</si>
  <si>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</si>
  <si>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</si>
  <si>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</si>
  <si>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</si>
  <si>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</si>
  <si>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</si>
  <si>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</si>
  <si>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</si>
  <si>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</si>
  <si>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</si>
  <si>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</si>
  <si>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</si>
  <si>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</si>
  <si>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</si>
  <si>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</si>
  <si>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</si>
  <si>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</si>
  <si>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</si>
  <si>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</si>
  <si>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</si>
  <si>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</si>
  <si>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</si>
  <si>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</si>
  <si>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</si>
  <si>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</si>
  <si>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</si>
  <si>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</si>
  <si>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</si>
  <si>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</si>
  <si>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</si>
  <si>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</si>
  <si>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</si>
  <si>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</si>
  <si>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</si>
  <si>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</si>
  <si>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</si>
  <si>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</si>
  <si>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</si>
  <si>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</si>
  <si>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</si>
  <si>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</si>
  <si>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</si>
  <si>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</si>
  <si>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</si>
  <si>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</si>
  <si>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</si>
  <si>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</si>
  <si>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</si>
  <si>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</si>
  <si>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</si>
  <si>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</si>
  <si>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</si>
  <si>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</si>
  <si>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</si>
  <si>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</si>
  <si>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</si>
  <si>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</si>
  <si>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</si>
  <si>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</si>
  <si>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</si>
  <si>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</si>
  <si>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</si>
  <si>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</si>
  <si>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</si>
  <si>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</si>
  <si>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</si>
  <si>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</si>
  <si>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</si>
  <si>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</si>
  <si>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</si>
  <si>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</si>
  <si>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</si>
  <si>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</si>
  <si>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</si>
  <si>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</si>
  <si>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</si>
  <si>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</si>
  <si>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</si>
  <si>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</si>
  <si>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</si>
  <si>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</si>
  <si>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</si>
  <si>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</si>
  <si>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</si>
  <si>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</si>
  <si>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</si>
  <si>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</si>
  <si>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</si>
  <si>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</si>
  <si>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</si>
  <si>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</si>
  <si>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</si>
  <si>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</si>
  <si>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</si>
  <si>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</si>
  <si>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</si>
  <si>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</si>
  <si>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</si>
  <si>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</si>
  <si>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</si>
  <si>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</si>
  <si>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</si>
  <si>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</si>
  <si>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</si>
  <si>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</si>
  <si>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</si>
  <si>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</si>
  <si>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</si>
  <si>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</si>
  <si>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</si>
  <si>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</si>
  <si>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</si>
  <si>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</si>
  <si>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</si>
  <si>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</si>
  <si>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</si>
  <si>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</si>
  <si>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</si>
  <si>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</si>
  <si>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</si>
  <si>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</si>
  <si>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</si>
  <si>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</si>
  <si>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</si>
  <si>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</si>
  <si>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</si>
  <si>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</si>
  <si>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</si>
  <si>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</si>
  <si>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</si>
  <si>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</si>
  <si>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</si>
  <si>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</si>
  <si>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</si>
  <si>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</si>
  <si>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</si>
  <si>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</si>
  <si>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</si>
  <si>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</si>
  <si>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</si>
  <si>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</si>
  <si>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</si>
  <si>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</si>
  <si>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</si>
  <si>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</si>
  <si>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</si>
  <si>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</si>
  <si>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</si>
  <si>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</si>
  <si>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</si>
  <si>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</si>
  <si>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</si>
  <si>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</si>
  <si>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</si>
  <si>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</si>
  <si>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</si>
  <si>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</si>
  <si>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</si>
  <si>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</si>
  <si>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</si>
  <si>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</si>
  <si>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</si>
  <si>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</si>
  <si>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</si>
  <si>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</si>
  <si>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</si>
  <si>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</si>
  <si>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</si>
  <si>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</si>
  <si>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</si>
  <si>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</si>
  <si>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</si>
  <si>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</si>
  <si>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</si>
  <si>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</si>
  <si>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</si>
  <si>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</si>
  <si>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</si>
  <si>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</si>
  <si>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</si>
  <si>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</si>
  <si>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</si>
  <si>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</si>
  <si>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</si>
  <si>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</si>
  <si>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</si>
  <si>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</si>
  <si>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</si>
  <si>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</si>
  <si>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</si>
  <si>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</si>
  <si>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</si>
  <si>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</si>
  <si>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</si>
  <si>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</si>
  <si>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</si>
  <si>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</si>
  <si>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</si>
  <si>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</si>
  <si>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</si>
  <si>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</si>
  <si>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</si>
  <si>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</si>
  <si>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</si>
  <si>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</si>
  <si>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</si>
  <si>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</si>
  <si>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</si>
  <si>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</si>
  <si>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</si>
  <si>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</si>
  <si>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</si>
  <si>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</si>
  <si>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</si>
  <si>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</si>
  <si>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</si>
  <si>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</si>
  <si>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</si>
  <si>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</si>
  <si>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</si>
  <si>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</si>
  <si>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</si>
  <si>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</si>
  <si>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</si>
  <si>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</si>
  <si>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</si>
  <si>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</si>
  <si>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</si>
  <si>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</si>
  <si>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</si>
  <si>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</si>
  <si>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</si>
  <si>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</si>
  <si>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</si>
  <si>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</si>
  <si>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</si>
  <si>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</si>
  <si>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</si>
  <si>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</si>
  <si>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</si>
  <si>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</si>
  <si>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</si>
  <si>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</si>
  <si>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</si>
  <si>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</si>
  <si>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</si>
  <si>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</si>
  <si>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</si>
  <si>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</si>
  <si>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</si>
  <si>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</si>
  <si>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</si>
  <si>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</si>
  <si>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</si>
  <si>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</si>
  <si>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</si>
  <si>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</si>
  <si>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</si>
  <si>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</si>
  <si>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</si>
  <si>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</si>
  <si>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</si>
  <si>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</si>
  <si>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</si>
  <si>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</si>
  <si>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</si>
  <si>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</si>
  <si>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</si>
  <si>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</si>
  <si>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</si>
  <si>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</si>
  <si>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</si>
  <si>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</si>
  <si>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</si>
  <si>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</si>
  <si>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</si>
  <si>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</si>
  <si>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</si>
  <si>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</si>
  <si>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</si>
  <si>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</si>
  <si>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</si>
  <si>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</si>
  <si>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</si>
  <si>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</si>
  <si>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</si>
  <si>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</si>
  <si>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</si>
  <si>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</si>
  <si>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</si>
  <si>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</si>
  <si>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</si>
  <si>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</si>
  <si>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</si>
  <si>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</si>
  <si>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</si>
  <si>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</si>
  <si>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</si>
  <si>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</si>
  <si>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</si>
  <si>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</si>
  <si>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</si>
  <si>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</si>
  <si>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</si>
  <si>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</si>
  <si>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</si>
  <si>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</si>
  <si>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</si>
  <si>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</si>
  <si>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</si>
  <si>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</si>
  <si>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</si>
  <si>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</si>
  <si>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</si>
  <si>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</si>
  <si>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</si>
  <si>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</si>
  <si>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</si>
  <si>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</si>
  <si>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</si>
  <si>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</si>
  <si>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</si>
  <si>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</si>
  <si>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</si>
  <si>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</si>
  <si>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</si>
  <si>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</si>
  <si>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</si>
  <si>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</si>
  <si>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</si>
  <si>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</si>
  <si>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</si>
  <si>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</si>
  <si>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</si>
  <si>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</si>
  <si>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</si>
  <si>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</si>
  <si>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</si>
  <si>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</si>
  <si>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</si>
  <si>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</si>
  <si>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</si>
  <si>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</si>
  <si>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</si>
  <si>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</si>
  <si>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</si>
  <si>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</si>
  <si>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</si>
  <si>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</si>
  <si>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</si>
  <si>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</si>
  <si>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</si>
  <si>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</si>
  <si>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</si>
  <si>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</si>
  <si>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</si>
  <si>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</si>
  <si>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</si>
  <si>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</si>
  <si>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</si>
  <si>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</si>
  <si>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</si>
  <si>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</si>
  <si>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</si>
  <si>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</si>
  <si>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</si>
  <si>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</si>
  <si>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</si>
  <si>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</si>
  <si>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</si>
  <si>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</si>
  <si>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</si>
  <si>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</si>
  <si>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</si>
  <si>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</si>
  <si>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</si>
  <si>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</si>
  <si>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</si>
  <si>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</si>
  <si>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</si>
  <si>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</si>
  <si>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</si>
  <si>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</si>
  <si>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</si>
  <si>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</si>
  <si>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</si>
  <si>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</si>
  <si>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</si>
  <si>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</si>
  <si>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</si>
  <si>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</si>
  <si>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</si>
  <si>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</si>
  <si>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</si>
  <si>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</si>
  <si>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</si>
  <si>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</si>
  <si>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</si>
  <si>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</si>
  <si>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</si>
  <si>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</si>
  <si>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</si>
  <si>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</si>
  <si>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</si>
  <si>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</si>
  <si>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</si>
  <si>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</si>
  <si>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</si>
  <si>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</si>
  <si>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</si>
  <si>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</si>
  <si>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</si>
  <si>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</si>
  <si>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</si>
  <si>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</si>
  <si>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</si>
  <si>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</si>
  <si>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</si>
  <si>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</si>
  <si>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</si>
  <si>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</si>
  <si>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</si>
  <si>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</si>
  <si>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</si>
  <si>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</si>
  <si>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</si>
  <si>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</si>
  <si>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</si>
  <si>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</si>
  <si>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</si>
  <si>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</si>
  <si>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</si>
  <si>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</si>
  <si>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</si>
  <si>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</si>
  <si>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</si>
  <si>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</si>
  <si>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</si>
  <si>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</si>
  <si>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</si>
  <si>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</si>
  <si>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</si>
  <si>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</si>
  <si>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</si>
  <si>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</si>
  <si>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</si>
  <si>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</si>
  <si>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</si>
  <si>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</si>
  <si>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</si>
  <si>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</si>
  <si>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</si>
  <si>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</si>
  <si>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</si>
  <si>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</si>
  <si>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</si>
  <si>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</si>
  <si>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</si>
  <si>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</si>
  <si>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</si>
  <si>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</si>
  <si>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</si>
  <si>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</si>
  <si>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</si>
  <si>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</si>
  <si>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</si>
  <si>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</si>
  <si>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</si>
  <si>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</si>
  <si>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</si>
  <si>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</si>
  <si>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</si>
  <si>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</si>
  <si>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</si>
  <si>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</si>
  <si>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</si>
  <si>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</si>
  <si>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</si>
  <si>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</si>
  <si>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</si>
  <si>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</si>
  <si>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</si>
  <si>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</si>
  <si>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</si>
  <si>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</si>
  <si>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</si>
  <si>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</si>
  <si>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</si>
  <si>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</si>
  <si>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</si>
  <si>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</si>
  <si>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</si>
  <si>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</si>
  <si>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</si>
  <si>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</si>
  <si>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</si>
  <si>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</si>
  <si>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</si>
  <si>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</si>
  <si>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</si>
  <si>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</si>
  <si>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</si>
  <si>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</si>
  <si>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</si>
  <si>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</si>
  <si>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</si>
  <si>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</si>
  <si>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</si>
  <si>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</si>
  <si>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</si>
  <si>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</si>
  <si>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</si>
  <si>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</si>
  <si>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</si>
  <si>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</si>
  <si>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</si>
  <si>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</si>
  <si>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</si>
  <si>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</si>
  <si>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</si>
  <si>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</si>
  <si>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</si>
  <si>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</si>
  <si>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</si>
  <si>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</si>
  <si>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</si>
  <si>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</si>
  <si>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</si>
  <si>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</si>
  <si>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</si>
  <si>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</si>
  <si>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</si>
  <si>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</si>
  <si>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</si>
  <si>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</si>
  <si>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</si>
  <si>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</si>
  <si>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</si>
  <si>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</si>
  <si>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</si>
  <si>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</si>
  <si>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</si>
  <si>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</si>
  <si>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</si>
  <si>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</si>
  <si>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</si>
  <si>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</si>
  <si>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</si>
  <si>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</si>
  <si>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</si>
  <si>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</si>
  <si>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</si>
  <si>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</si>
  <si>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</si>
  <si>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</si>
  <si>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</si>
  <si>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</si>
  <si>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</si>
  <si>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</si>
  <si>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</si>
  <si>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</si>
  <si>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</si>
  <si>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</si>
  <si>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</si>
  <si>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</si>
  <si>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</si>
  <si>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</si>
  <si>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</si>
  <si>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Casa de la Cultura Fray Nicolás P. Navarrete del Municipio de Santiago Maravatío, Guanajuato.</t>
  </si>
  <si>
    <t>Correspondiente del 1 de Enero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</si>
</sst>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4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66" t="s">
        <v>662</v>
      </c>
      <c r="B1" s="166"/>
      <c r="C1" s="17"/>
      <c r="D1" s="14" t="s">
        <v>602</v>
      </c>
      <c r="E1" s="15">
        <v>2023</v>
      </c>
    </row>
    <row r="2" spans="1:5" ht="18.899999999999999" customHeight="1" x14ac:dyDescent="0.2">
      <c r="A2" s="167" t="s">
        <v>601</v>
      </c>
      <c r="B2" s="167"/>
      <c r="C2" s="36"/>
      <c r="D2" s="14" t="s">
        <v>603</v>
      </c>
      <c r="E2" s="17" t="s">
        <v>608</v>
      </c>
    </row>
    <row r="3" spans="1:5" ht="18.899999999999999" customHeight="1" x14ac:dyDescent="0.2">
      <c r="A3" s="168" t="s">
        <v>663</v>
      </c>
      <c r="B3" s="168"/>
      <c r="C3" s="17"/>
      <c r="D3" s="14" t="s">
        <v>604</v>
      </c>
      <c r="E3" s="15">
        <v>1</v>
      </c>
    </row>
    <row r="4" spans="1:5" s="93" customFormat="1" ht="18.899999999999999" customHeight="1" x14ac:dyDescent="0.2">
      <c r="A4" s="168" t="s">
        <v>623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183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569</v>
      </c>
      <c r="B24" s="95" t="s">
        <v>304</v>
      </c>
    </row>
    <row r="25" spans="1:2" x14ac:dyDescent="0.2">
      <c r="A25" s="94" t="s">
        <v>570</v>
      </c>
      <c r="B25" s="95" t="s">
        <v>571</v>
      </c>
    </row>
    <row r="26" spans="1:2" s="93" customFormat="1" x14ac:dyDescent="0.2">
      <c r="A26" s="94" t="s">
        <v>572</v>
      </c>
      <c r="B26" s="95" t="s">
        <v>341</v>
      </c>
    </row>
    <row r="27" spans="1:2" x14ac:dyDescent="0.2">
      <c r="A27" s="94" t="s">
        <v>573</v>
      </c>
      <c r="B27" s="95" t="s">
        <v>358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624</v>
      </c>
    </row>
    <row r="41" spans="1:2" ht="10.8" thickBot="1" x14ac:dyDescent="0.25">
      <c r="A41" s="11"/>
      <c r="B41" s="12"/>
    </row>
    <row r="44" spans="1:2" x14ac:dyDescent="0.2">
      <c r="B44" s="93" t="s">
        <v>625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sqref="A1:C1"/>
    </sheetView>
  </sheetViews>
  <sheetFormatPr baseColWidth="10" defaultColWidth="11.44140625" defaultRowHeight="10.199999999999999" x14ac:dyDescent="0.2"/>
  <cols>
    <col min="1" max="1" width="3.33203125" style="39" customWidth="1"/>
    <col min="2" max="2" width="63.109375" style="39" customWidth="1"/>
    <col min="3" max="3" width="17.6640625" style="39" customWidth="1"/>
    <col min="4" max="16384" width="11.44140625" style="39"/>
  </cols>
  <sheetData>
    <row r="1" spans="1:3" s="37" customFormat="1" ht="18" customHeight="1" x14ac:dyDescent="0.3">
      <c r="A1" s="172" t="s">
        <v>662</v>
      </c>
      <c r="B1" s="173"/>
      <c r="C1" s="174"/>
    </row>
    <row r="2" spans="1:3" s="37" customFormat="1" ht="18" customHeight="1" x14ac:dyDescent="0.3">
      <c r="A2" s="175" t="s">
        <v>613</v>
      </c>
      <c r="B2" s="176"/>
      <c r="C2" s="177"/>
    </row>
    <row r="3" spans="1:3" s="37" customFormat="1" ht="18" customHeight="1" x14ac:dyDescent="0.3">
      <c r="A3" s="175" t="s">
        <v>663</v>
      </c>
      <c r="B3" s="178"/>
      <c r="C3" s="177"/>
    </row>
    <row r="4" spans="1:3" s="40" customFormat="1" ht="18" customHeight="1" x14ac:dyDescent="0.2">
      <c r="A4" s="179" t="s">
        <v>614</v>
      </c>
      <c r="B4" s="180"/>
      <c r="C4" s="181"/>
    </row>
    <row r="5" spans="1:3" s="38" customFormat="1" x14ac:dyDescent="0.2">
      <c r="A5" s="58" t="s">
        <v>521</v>
      </c>
      <c r="B5" s="58"/>
      <c r="C5" s="145">
        <v>459956.37</v>
      </c>
    </row>
    <row r="6" spans="1:3" x14ac:dyDescent="0.2">
      <c r="A6" s="59"/>
      <c r="B6" s="60"/>
      <c r="C6" s="61"/>
    </row>
    <row r="7" spans="1:3" x14ac:dyDescent="0.2">
      <c r="A7" s="68" t="s">
        <v>522</v>
      </c>
      <c r="B7" s="68"/>
      <c r="C7" s="146">
        <f>SUM(C8:C13)</f>
        <v>0</v>
      </c>
    </row>
    <row r="8" spans="1:3" x14ac:dyDescent="0.2">
      <c r="A8" s="76" t="s">
        <v>523</v>
      </c>
      <c r="B8" s="75" t="s">
        <v>342</v>
      </c>
      <c r="C8" s="147">
        <v>0</v>
      </c>
    </row>
    <row r="9" spans="1:3" x14ac:dyDescent="0.2">
      <c r="A9" s="62" t="s">
        <v>524</v>
      </c>
      <c r="B9" s="63" t="s">
        <v>533</v>
      </c>
      <c r="C9" s="147">
        <v>0</v>
      </c>
    </row>
    <row r="10" spans="1:3" x14ac:dyDescent="0.2">
      <c r="A10" s="62" t="s">
        <v>525</v>
      </c>
      <c r="B10" s="63" t="s">
        <v>350</v>
      </c>
      <c r="C10" s="147">
        <v>0</v>
      </c>
    </row>
    <row r="11" spans="1:3" x14ac:dyDescent="0.2">
      <c r="A11" s="62" t="s">
        <v>526</v>
      </c>
      <c r="B11" s="63" t="s">
        <v>351</v>
      </c>
      <c r="C11" s="147">
        <v>0</v>
      </c>
    </row>
    <row r="12" spans="1:3" x14ac:dyDescent="0.2">
      <c r="A12" s="62" t="s">
        <v>527</v>
      </c>
      <c r="B12" s="63" t="s">
        <v>352</v>
      </c>
      <c r="C12" s="147">
        <v>0</v>
      </c>
    </row>
    <row r="13" spans="1:3" x14ac:dyDescent="0.2">
      <c r="A13" s="64" t="s">
        <v>528</v>
      </c>
      <c r="B13" s="65" t="s">
        <v>529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532</v>
      </c>
      <c r="C16" s="147">
        <v>0</v>
      </c>
    </row>
    <row r="17" spans="1:3" x14ac:dyDescent="0.2">
      <c r="A17" s="70">
        <v>3.2</v>
      </c>
      <c r="B17" s="63" t="s">
        <v>530</v>
      </c>
      <c r="C17" s="147">
        <v>0</v>
      </c>
    </row>
    <row r="18" spans="1:3" x14ac:dyDescent="0.2">
      <c r="A18" s="70">
        <v>3.3</v>
      </c>
      <c r="B18" s="65" t="s">
        <v>531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660</v>
      </c>
      <c r="B20" s="73"/>
      <c r="C20" s="145">
        <f>C5+C7-C15</f>
        <v>459956.37</v>
      </c>
    </row>
    <row r="22" spans="1:3" x14ac:dyDescent="0.2">
      <c r="B22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sqref="A1:C1"/>
    </sheetView>
  </sheetViews>
  <sheetFormatPr baseColWidth="10" defaultColWidth="11.44140625" defaultRowHeight="10.199999999999999" x14ac:dyDescent="0.2"/>
  <cols>
    <col min="1" max="1" width="3.6640625" style="39" customWidth="1"/>
    <col min="2" max="2" width="62.109375" style="39" customWidth="1"/>
    <col min="3" max="3" width="17.6640625" style="39" customWidth="1"/>
    <col min="4" max="16384" width="11.44140625" style="39"/>
  </cols>
  <sheetData>
    <row r="1" spans="1:3" s="41" customFormat="1" ht="18.899999999999999" customHeight="1" x14ac:dyDescent="0.3">
      <c r="A1" s="182" t="s">
        <v>662</v>
      </c>
      <c r="B1" s="183"/>
      <c r="C1" s="184"/>
    </row>
    <row r="2" spans="1:3" s="41" customFormat="1" ht="18.899999999999999" customHeight="1" x14ac:dyDescent="0.3">
      <c r="A2" s="185" t="s">
        <v>615</v>
      </c>
      <c r="B2" s="186"/>
      <c r="C2" s="187"/>
    </row>
    <row r="3" spans="1:3" s="41" customFormat="1" ht="18.899999999999999" customHeight="1" x14ac:dyDescent="0.3">
      <c r="A3" s="185" t="s">
        <v>663</v>
      </c>
      <c r="B3" s="188"/>
      <c r="C3" s="187"/>
    </row>
    <row r="4" spans="1:3" s="42" customFormat="1" x14ac:dyDescent="0.2">
      <c r="A4" s="179" t="s">
        <v>614</v>
      </c>
      <c r="B4" s="180"/>
      <c r="C4" s="181"/>
    </row>
    <row r="5" spans="1:3" x14ac:dyDescent="0.2">
      <c r="A5" s="84" t="s">
        <v>534</v>
      </c>
      <c r="B5" s="58"/>
      <c r="C5" s="149">
        <v>432324.47</v>
      </c>
    </row>
    <row r="6" spans="1:3" x14ac:dyDescent="0.2">
      <c r="A6" s="78"/>
      <c r="B6" s="60"/>
      <c r="C6" s="79"/>
    </row>
    <row r="7" spans="1:3" x14ac:dyDescent="0.2">
      <c r="A7" s="68" t="s">
        <v>535</v>
      </c>
      <c r="B7" s="80"/>
      <c r="C7" s="146">
        <f>SUM(C8:C28)</f>
        <v>20000</v>
      </c>
    </row>
    <row r="8" spans="1:3" x14ac:dyDescent="0.2">
      <c r="A8" s="128">
        <v>2.1</v>
      </c>
      <c r="B8" s="85" t="s">
        <v>370</v>
      </c>
      <c r="C8" s="150">
        <v>0</v>
      </c>
    </row>
    <row r="9" spans="1:3" x14ac:dyDescent="0.2">
      <c r="A9" s="128">
        <v>2.2000000000000002</v>
      </c>
      <c r="B9" s="85" t="s">
        <v>367</v>
      </c>
      <c r="C9" s="150">
        <v>0</v>
      </c>
    </row>
    <row r="10" spans="1:3" x14ac:dyDescent="0.2">
      <c r="A10" s="90">
        <v>2.2999999999999998</v>
      </c>
      <c r="B10" s="77" t="s">
        <v>237</v>
      </c>
      <c r="C10" s="150">
        <v>20000</v>
      </c>
    </row>
    <row r="11" spans="1:3" x14ac:dyDescent="0.2">
      <c r="A11" s="90">
        <v>2.4</v>
      </c>
      <c r="B11" s="77" t="s">
        <v>238</v>
      </c>
      <c r="C11" s="150">
        <v>0</v>
      </c>
    </row>
    <row r="12" spans="1:3" x14ac:dyDescent="0.2">
      <c r="A12" s="90">
        <v>2.5</v>
      </c>
      <c r="B12" s="77" t="s">
        <v>239</v>
      </c>
      <c r="C12" s="150">
        <v>0</v>
      </c>
    </row>
    <row r="13" spans="1:3" x14ac:dyDescent="0.2">
      <c r="A13" s="90">
        <v>2.6</v>
      </c>
      <c r="B13" s="77" t="s">
        <v>240</v>
      </c>
      <c r="C13" s="150">
        <v>0</v>
      </c>
    </row>
    <row r="14" spans="1:3" x14ac:dyDescent="0.2">
      <c r="A14" s="90">
        <v>2.7</v>
      </c>
      <c r="B14" s="77" t="s">
        <v>241</v>
      </c>
      <c r="C14" s="150">
        <v>0</v>
      </c>
    </row>
    <row r="15" spans="1:3" x14ac:dyDescent="0.2">
      <c r="A15" s="90">
        <v>2.8</v>
      </c>
      <c r="B15" s="77" t="s">
        <v>242</v>
      </c>
      <c r="C15" s="150">
        <v>0</v>
      </c>
    </row>
    <row r="16" spans="1:3" x14ac:dyDescent="0.2">
      <c r="A16" s="90">
        <v>2.9</v>
      </c>
      <c r="B16" s="77" t="s">
        <v>244</v>
      </c>
      <c r="C16" s="150">
        <v>0</v>
      </c>
    </row>
    <row r="17" spans="1:3" x14ac:dyDescent="0.2">
      <c r="A17" s="90" t="s">
        <v>536</v>
      </c>
      <c r="B17" s="77" t="s">
        <v>537</v>
      </c>
      <c r="C17" s="150">
        <v>0</v>
      </c>
    </row>
    <row r="18" spans="1:3" x14ac:dyDescent="0.2">
      <c r="A18" s="90" t="s">
        <v>562</v>
      </c>
      <c r="B18" s="77" t="s">
        <v>246</v>
      </c>
      <c r="C18" s="150">
        <v>0</v>
      </c>
    </row>
    <row r="19" spans="1:3" x14ac:dyDescent="0.2">
      <c r="A19" s="90" t="s">
        <v>563</v>
      </c>
      <c r="B19" s="77" t="s">
        <v>538</v>
      </c>
      <c r="C19" s="150">
        <v>0</v>
      </c>
    </row>
    <row r="20" spans="1:3" x14ac:dyDescent="0.2">
      <c r="A20" s="90" t="s">
        <v>564</v>
      </c>
      <c r="B20" s="77" t="s">
        <v>539</v>
      </c>
      <c r="C20" s="150">
        <v>0</v>
      </c>
    </row>
    <row r="21" spans="1:3" x14ac:dyDescent="0.2">
      <c r="A21" s="90" t="s">
        <v>565</v>
      </c>
      <c r="B21" s="77" t="s">
        <v>540</v>
      </c>
      <c r="C21" s="150">
        <v>0</v>
      </c>
    </row>
    <row r="22" spans="1:3" x14ac:dyDescent="0.2">
      <c r="A22" s="90" t="s">
        <v>541</v>
      </c>
      <c r="B22" s="77" t="s">
        <v>542</v>
      </c>
      <c r="C22" s="150">
        <v>0</v>
      </c>
    </row>
    <row r="23" spans="1:3" x14ac:dyDescent="0.2">
      <c r="A23" s="90" t="s">
        <v>543</v>
      </c>
      <c r="B23" s="77" t="s">
        <v>544</v>
      </c>
      <c r="C23" s="150">
        <v>0</v>
      </c>
    </row>
    <row r="24" spans="1:3" x14ac:dyDescent="0.2">
      <c r="A24" s="90" t="s">
        <v>545</v>
      </c>
      <c r="B24" s="77" t="s">
        <v>546</v>
      </c>
      <c r="C24" s="150">
        <v>0</v>
      </c>
    </row>
    <row r="25" spans="1:3" x14ac:dyDescent="0.2">
      <c r="A25" s="90" t="s">
        <v>547</v>
      </c>
      <c r="B25" s="77" t="s">
        <v>548</v>
      </c>
      <c r="C25" s="150">
        <v>0</v>
      </c>
    </row>
    <row r="26" spans="1:3" x14ac:dyDescent="0.2">
      <c r="A26" s="90" t="s">
        <v>549</v>
      </c>
      <c r="B26" s="77" t="s">
        <v>550</v>
      </c>
      <c r="C26" s="150">
        <v>0</v>
      </c>
    </row>
    <row r="27" spans="1:3" x14ac:dyDescent="0.2">
      <c r="A27" s="90" t="s">
        <v>551</v>
      </c>
      <c r="B27" s="77" t="s">
        <v>552</v>
      </c>
      <c r="C27" s="150">
        <v>0</v>
      </c>
    </row>
    <row r="28" spans="1:3" x14ac:dyDescent="0.2">
      <c r="A28" s="90" t="s">
        <v>553</v>
      </c>
      <c r="B28" s="85" t="s">
        <v>554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555</v>
      </c>
      <c r="B30" s="89"/>
      <c r="C30" s="151">
        <f>SUM(C31:C35)</f>
        <v>0</v>
      </c>
    </row>
    <row r="31" spans="1:3" x14ac:dyDescent="0.2">
      <c r="A31" s="90" t="s">
        <v>556</v>
      </c>
      <c r="B31" s="77" t="s">
        <v>439</v>
      </c>
      <c r="C31" s="150">
        <v>0</v>
      </c>
    </row>
    <row r="32" spans="1:3" x14ac:dyDescent="0.2">
      <c r="A32" s="90" t="s">
        <v>557</v>
      </c>
      <c r="B32" s="77" t="s">
        <v>80</v>
      </c>
      <c r="C32" s="150">
        <v>0</v>
      </c>
    </row>
    <row r="33" spans="1:3" x14ac:dyDescent="0.2">
      <c r="A33" s="90" t="s">
        <v>558</v>
      </c>
      <c r="B33" s="77" t="s">
        <v>449</v>
      </c>
      <c r="C33" s="150">
        <v>0</v>
      </c>
    </row>
    <row r="34" spans="1:3" x14ac:dyDescent="0.2">
      <c r="A34" s="90" t="s">
        <v>559</v>
      </c>
      <c r="B34" s="77" t="s">
        <v>455</v>
      </c>
      <c r="C34" s="150">
        <v>0</v>
      </c>
    </row>
    <row r="35" spans="1:3" x14ac:dyDescent="0.2">
      <c r="A35" s="90" t="s">
        <v>560</v>
      </c>
      <c r="B35" s="85" t="s">
        <v>561</v>
      </c>
      <c r="C35" s="152">
        <v>0</v>
      </c>
    </row>
    <row r="36" spans="1:3" x14ac:dyDescent="0.2">
      <c r="A36" s="78"/>
      <c r="B36" s="81"/>
      <c r="C36" s="82"/>
    </row>
    <row r="37" spans="1:3" x14ac:dyDescent="0.2">
      <c r="A37" s="83" t="s">
        <v>661</v>
      </c>
      <c r="B37" s="58"/>
      <c r="C37" s="145">
        <f>C5-C7+C30</f>
        <v>412324.47</v>
      </c>
    </row>
    <row r="39" spans="1:3" x14ac:dyDescent="0.2">
      <c r="B39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tabSelected="1" workbookViewId="0">
      <selection activeCell="B21" sqref="B21"/>
    </sheetView>
  </sheetViews>
  <sheetFormatPr baseColWidth="10" defaultColWidth="9.109375" defaultRowHeight="10.199999999999999" x14ac:dyDescent="0.2"/>
  <cols>
    <col min="1" max="1" width="10" style="29" customWidth="1"/>
    <col min="2" max="2" width="68.5546875" style="29" bestFit="1" customWidth="1"/>
    <col min="3" max="3" width="17.44140625" style="29" bestFit="1" customWidth="1"/>
    <col min="4" max="5" width="23.6640625" style="29" bestFit="1" customWidth="1"/>
    <col min="6" max="6" width="19.33203125" style="29" customWidth="1"/>
    <col min="7" max="7" width="20.5546875" style="29" customWidth="1"/>
    <col min="8" max="10" width="20.33203125" style="29" customWidth="1"/>
    <col min="11" max="16384" width="9.109375" style="29"/>
  </cols>
  <sheetData>
    <row r="1" spans="1:10" ht="18.899999999999999" customHeight="1" x14ac:dyDescent="0.2">
      <c r="A1" s="171" t="s">
        <v>662</v>
      </c>
      <c r="B1" s="189"/>
      <c r="C1" s="189"/>
      <c r="D1" s="189"/>
      <c r="E1" s="189"/>
      <c r="F1" s="189"/>
      <c r="G1" s="27" t="s">
        <v>605</v>
      </c>
      <c r="H1" s="28">
        <v>2023</v>
      </c>
    </row>
    <row r="2" spans="1:10" ht="18.899999999999999" customHeight="1" x14ac:dyDescent="0.2">
      <c r="A2" s="171" t="s">
        <v>616</v>
      </c>
      <c r="B2" s="189"/>
      <c r="C2" s="189"/>
      <c r="D2" s="189"/>
      <c r="E2" s="189"/>
      <c r="F2" s="189"/>
      <c r="G2" s="27" t="s">
        <v>606</v>
      </c>
      <c r="H2" s="28" t="s">
        <v>608</v>
      </c>
    </row>
    <row r="3" spans="1:10" ht="18.899999999999999" customHeight="1" x14ac:dyDescent="0.2">
      <c r="A3" s="190" t="s">
        <v>663</v>
      </c>
      <c r="B3" s="191"/>
      <c r="C3" s="191"/>
      <c r="D3" s="191"/>
      <c r="E3" s="191"/>
      <c r="F3" s="191"/>
      <c r="G3" s="27" t="s">
        <v>607</v>
      </c>
      <c r="H3" s="28">
        <v>1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x14ac:dyDescent="0.2">
      <c r="A8" s="43">
        <v>7000</v>
      </c>
      <c r="B8" s="44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2030725.51</v>
      </c>
      <c r="E36" s="34">
        <v>0</v>
      </c>
      <c r="F36" s="34">
        <f t="shared" si="0"/>
        <v>2030725.51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459956.37</v>
      </c>
      <c r="E37" s="34">
        <v>-2030725.51</v>
      </c>
      <c r="F37" s="34">
        <f t="shared" si="0"/>
        <v>-1570769.1400000001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0</v>
      </c>
      <c r="E38" s="34">
        <v>0</v>
      </c>
      <c r="F38" s="34">
        <f t="shared" si="0"/>
        <v>0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152143.79</v>
      </c>
      <c r="E39" s="34">
        <v>-152143.79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-307812.58</v>
      </c>
      <c r="E40" s="34">
        <v>-152143.79</v>
      </c>
      <c r="F40" s="34">
        <f t="shared" si="0"/>
        <v>-459956.37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-2030725.51</v>
      </c>
      <c r="F41" s="34">
        <f t="shared" si="0"/>
        <v>-2030725.51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2030725.51</v>
      </c>
      <c r="E42" s="34">
        <v>-1617450.89</v>
      </c>
      <c r="F42" s="34">
        <f t="shared" si="0"/>
        <v>413274.62000000011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0</v>
      </c>
      <c r="E43" s="34">
        <v>0</v>
      </c>
      <c r="F43" s="34">
        <f t="shared" si="0"/>
        <v>0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1304718.6100000001</v>
      </c>
      <c r="E44" s="34">
        <v>-119592.19</v>
      </c>
      <c r="F44" s="34">
        <f t="shared" si="0"/>
        <v>1185126.4200000002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432324.47</v>
      </c>
      <c r="E45" s="34">
        <v>-432324.47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323969.21999999997</v>
      </c>
      <c r="E46" s="34">
        <v>-323969.21999999997</v>
      </c>
      <c r="F46" s="34">
        <f t="shared" si="0"/>
        <v>0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323969.21999999997</v>
      </c>
      <c r="E47" s="34">
        <v>108355.25</v>
      </c>
      <c r="F47" s="34">
        <f t="shared" si="0"/>
        <v>432324.47</v>
      </c>
    </row>
    <row r="49" spans="2:2" x14ac:dyDescent="0.2">
      <c r="B4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3.2" x14ac:dyDescent="0.25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123</v>
      </c>
      <c r="B9" s="120"/>
      <c r="C9" s="120"/>
      <c r="D9" s="120"/>
    </row>
    <row r="10" spans="1:8" s="119" customFormat="1" ht="26.1" customHeight="1" x14ac:dyDescent="0.2">
      <c r="A10" s="122" t="s">
        <v>592</v>
      </c>
      <c r="B10" s="193" t="s">
        <v>36</v>
      </c>
      <c r="C10" s="193"/>
      <c r="D10" s="193"/>
      <c r="E10" s="193"/>
    </row>
    <row r="11" spans="1:8" s="119" customFormat="1" ht="12.9" customHeight="1" x14ac:dyDescent="0.2">
      <c r="A11" s="123" t="s">
        <v>593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594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595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596</v>
      </c>
      <c r="B15" s="124" t="s">
        <v>40</v>
      </c>
    </row>
    <row r="16" spans="1:8" s="119" customFormat="1" ht="12.9" customHeight="1" x14ac:dyDescent="0.2">
      <c r="A16" s="123" t="s">
        <v>597</v>
      </c>
    </row>
    <row r="17" spans="1:4" s="119" customFormat="1" ht="12.9" customHeight="1" x14ac:dyDescent="0.2">
      <c r="A17" s="124"/>
    </row>
    <row r="18" spans="1:4" s="119" customFormat="1" ht="12.9" customHeight="1" x14ac:dyDescent="0.2">
      <c r="A18" s="134" t="s">
        <v>95</v>
      </c>
    </row>
    <row r="19" spans="1:4" s="119" customFormat="1" ht="12.9" customHeight="1" x14ac:dyDescent="0.2">
      <c r="A19" s="127" t="s">
        <v>598</v>
      </c>
    </row>
    <row r="20" spans="1:4" s="119" customFormat="1" ht="12.9" customHeight="1" x14ac:dyDescent="0.2">
      <c r="A20" s="127" t="s">
        <v>599</v>
      </c>
    </row>
    <row r="21" spans="1:4" s="119" customFormat="1" x14ac:dyDescent="0.2">
      <c r="A21" s="120"/>
    </row>
    <row r="22" spans="1:4" s="119" customFormat="1" x14ac:dyDescent="0.2">
      <c r="A22" s="120" t="s">
        <v>516</v>
      </c>
      <c r="B22" s="120"/>
      <c r="C22" s="120"/>
      <c r="D22" s="120"/>
    </row>
    <row r="23" spans="1:4" s="119" customFormat="1" x14ac:dyDescent="0.2">
      <c r="A23" s="120" t="s">
        <v>517</v>
      </c>
      <c r="B23" s="120"/>
      <c r="C23" s="120"/>
      <c r="D23" s="120"/>
    </row>
    <row r="24" spans="1:4" s="119" customFormat="1" x14ac:dyDescent="0.2">
      <c r="A24" s="120" t="s">
        <v>518</v>
      </c>
      <c r="B24" s="120"/>
      <c r="C24" s="120"/>
      <c r="D24" s="120"/>
    </row>
    <row r="25" spans="1:4" s="119" customFormat="1" x14ac:dyDescent="0.2">
      <c r="A25" s="120" t="s">
        <v>519</v>
      </c>
      <c r="B25" s="120"/>
      <c r="C25" s="120"/>
      <c r="D25" s="120"/>
    </row>
    <row r="26" spans="1:4" s="119" customFormat="1" x14ac:dyDescent="0.2">
      <c r="A26" s="120" t="s">
        <v>520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5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zoomScale="106" zoomScaleNormal="106" workbookViewId="0">
      <selection sqref="A1:F1"/>
    </sheetView>
  </sheetViews>
  <sheetFormatPr baseColWidth="10" defaultColWidth="9.109375" defaultRowHeight="10.199999999999999" x14ac:dyDescent="0.2"/>
  <cols>
    <col min="1" max="1" width="10" style="20" customWidth="1"/>
    <col min="2" max="2" width="64.5546875" style="20" bestFit="1" customWidth="1"/>
    <col min="3" max="3" width="16.44140625" style="20" bestFit="1" customWidth="1"/>
    <col min="4" max="4" width="19.109375" style="20" customWidth="1"/>
    <col min="5" max="5" width="28" style="20" customWidth="1"/>
    <col min="6" max="6" width="22.6640625" style="20" customWidth="1"/>
    <col min="7" max="8" width="16.6640625" style="20" customWidth="1"/>
    <col min="9" max="9" width="27.109375" style="20" customWidth="1"/>
    <col min="10" max="16384" width="9.109375" style="20"/>
  </cols>
  <sheetData>
    <row r="1" spans="1:8" s="16" customFormat="1" ht="18.899999999999999" customHeight="1" x14ac:dyDescent="0.3">
      <c r="A1" s="169" t="s">
        <v>662</v>
      </c>
      <c r="B1" s="170"/>
      <c r="C1" s="170"/>
      <c r="D1" s="170"/>
      <c r="E1" s="170"/>
      <c r="F1" s="170"/>
      <c r="G1" s="14" t="s">
        <v>605</v>
      </c>
      <c r="H1" s="25">
        <v>2023</v>
      </c>
    </row>
    <row r="2" spans="1:8" s="16" customFormat="1" ht="18.899999999999999" customHeight="1" x14ac:dyDescent="0.3">
      <c r="A2" s="169" t="s">
        <v>609</v>
      </c>
      <c r="B2" s="170"/>
      <c r="C2" s="170"/>
      <c r="D2" s="170"/>
      <c r="E2" s="170"/>
      <c r="F2" s="170"/>
      <c r="G2" s="14" t="s">
        <v>606</v>
      </c>
      <c r="H2" s="25" t="s">
        <v>608</v>
      </c>
    </row>
    <row r="3" spans="1:8" s="16" customFormat="1" ht="18.899999999999999" customHeight="1" x14ac:dyDescent="0.3">
      <c r="A3" s="169" t="s">
        <v>663</v>
      </c>
      <c r="B3" s="170"/>
      <c r="C3" s="170"/>
      <c r="D3" s="170"/>
      <c r="E3" s="170"/>
      <c r="F3" s="170"/>
      <c r="G3" s="14" t="s">
        <v>607</v>
      </c>
      <c r="H3" s="25">
        <v>1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0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-5170.68</v>
      </c>
      <c r="D15" s="24">
        <v>-4042.58</v>
      </c>
      <c r="E15" s="24">
        <v>-5079.1499999999996</v>
      </c>
      <c r="F15" s="24">
        <v>22161.63</v>
      </c>
      <c r="G15" s="24">
        <v>81404.88</v>
      </c>
    </row>
    <row r="16" spans="1:8" x14ac:dyDescent="0.2">
      <c r="A16" s="22">
        <v>1124</v>
      </c>
      <c r="B16" s="20" t="s">
        <v>200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169530.16</v>
      </c>
      <c r="D20" s="24">
        <v>169530.16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5000</v>
      </c>
      <c r="D21" s="24">
        <v>5000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6983.2</v>
      </c>
      <c r="D23" s="24">
        <v>6983.2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0</v>
      </c>
    </row>
    <row r="42" spans="1:8" x14ac:dyDescent="0.2">
      <c r="A42" s="22">
        <v>1151</v>
      </c>
      <c r="B42" s="20" t="s">
        <v>223</v>
      </c>
      <c r="C42" s="24">
        <v>0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903650.22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903650.22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517606.98</v>
      </c>
      <c r="D62" s="24">
        <f t="shared" ref="D62:E62" si="0">SUM(D63:D70)</f>
        <v>0</v>
      </c>
      <c r="E62" s="24">
        <f t="shared" si="0"/>
        <v>251516.6</v>
      </c>
    </row>
    <row r="63" spans="1:9" x14ac:dyDescent="0.2">
      <c r="A63" s="22">
        <v>1241</v>
      </c>
      <c r="B63" s="20" t="s">
        <v>237</v>
      </c>
      <c r="C63" s="24">
        <v>406033.07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10500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71001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0</v>
      </c>
      <c r="D67" s="24">
        <v>0</v>
      </c>
      <c r="E67" s="24">
        <v>251516.6</v>
      </c>
    </row>
    <row r="68" spans="1:9" x14ac:dyDescent="0.2">
      <c r="A68" s="22">
        <v>1246</v>
      </c>
      <c r="B68" s="20" t="s">
        <v>242</v>
      </c>
      <c r="C68" s="24">
        <v>20576.86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9496.0499999999993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26050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26050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121500.33</v>
      </c>
      <c r="D110" s="24">
        <f>SUM(D111:D119)</f>
        <v>121500.33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0.02</v>
      </c>
      <c r="D111" s="24">
        <f>C111</f>
        <v>0.02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3130</v>
      </c>
      <c r="D112" s="24">
        <f t="shared" ref="D112:D119" si="1">C112</f>
        <v>3130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8307.51</v>
      </c>
      <c r="D117" s="24">
        <f t="shared" si="1"/>
        <v>8307.51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110062.8</v>
      </c>
      <c r="D119" s="24">
        <f t="shared" si="1"/>
        <v>110062.8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3" x14ac:dyDescent="0.2">
      <c r="A145" s="22">
        <v>2199</v>
      </c>
      <c r="B145" s="20" t="s">
        <v>298</v>
      </c>
      <c r="C145" s="24">
        <v>0</v>
      </c>
    </row>
    <row r="146" spans="1:3" x14ac:dyDescent="0.2">
      <c r="A146" s="22">
        <v>2240</v>
      </c>
      <c r="B146" s="20" t="s">
        <v>299</v>
      </c>
      <c r="C146" s="24">
        <f>SUM(C147:C149)</f>
        <v>0</v>
      </c>
    </row>
    <row r="147" spans="1:3" x14ac:dyDescent="0.2">
      <c r="A147" s="22">
        <v>2241</v>
      </c>
      <c r="B147" s="20" t="s">
        <v>300</v>
      </c>
      <c r="C147" s="24">
        <v>0</v>
      </c>
    </row>
    <row r="148" spans="1:3" x14ac:dyDescent="0.2">
      <c r="A148" s="22">
        <v>2242</v>
      </c>
      <c r="B148" s="20" t="s">
        <v>301</v>
      </c>
      <c r="C148" s="24">
        <v>0</v>
      </c>
    </row>
    <row r="149" spans="1:3" x14ac:dyDescent="0.2">
      <c r="A149" s="22">
        <v>2249</v>
      </c>
      <c r="B149" s="20" t="s">
        <v>302</v>
      </c>
      <c r="C149" s="24">
        <v>0</v>
      </c>
    </row>
    <row r="151" spans="1:3" x14ac:dyDescent="0.2">
      <c r="B151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147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587</v>
      </c>
    </row>
    <row r="10" spans="1:2" ht="15" customHeight="1" x14ac:dyDescent="0.2">
      <c r="A10" s="103"/>
      <c r="B10" s="102" t="s">
        <v>588</v>
      </c>
    </row>
    <row r="11" spans="1:2" ht="15" customHeight="1" x14ac:dyDescent="0.2">
      <c r="A11" s="103"/>
      <c r="B11" s="102" t="s">
        <v>125</v>
      </c>
    </row>
    <row r="12" spans="1:2" ht="15" customHeight="1" x14ac:dyDescent="0.2">
      <c r="A12" s="103"/>
      <c r="B12" s="102" t="s">
        <v>124</v>
      </c>
    </row>
    <row r="13" spans="1:2" ht="15" customHeight="1" x14ac:dyDescent="0.2">
      <c r="A13" s="103"/>
      <c r="B13" s="102" t="s">
        <v>126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135</v>
      </c>
    </row>
    <row r="20" spans="1:2" x14ac:dyDescent="0.2">
      <c r="A20" s="103"/>
    </row>
    <row r="21" spans="1:2" ht="15" customHeight="1" x14ac:dyDescent="0.2">
      <c r="A21" s="101" t="s">
        <v>131</v>
      </c>
      <c r="B21" s="1" t="s">
        <v>186</v>
      </c>
    </row>
    <row r="22" spans="1:2" ht="15" customHeight="1" x14ac:dyDescent="0.2">
      <c r="A22" s="103"/>
      <c r="B22" s="107" t="s">
        <v>187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127</v>
      </c>
    </row>
    <row r="26" spans="1:2" ht="15" customHeight="1" x14ac:dyDescent="0.2">
      <c r="A26" s="103"/>
      <c r="B26" s="106" t="s">
        <v>128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134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129</v>
      </c>
    </row>
    <row r="37" spans="1:2" ht="15" customHeight="1" x14ac:dyDescent="0.2">
      <c r="A37" s="103"/>
      <c r="B37" s="102" t="s">
        <v>136</v>
      </c>
    </row>
    <row r="38" spans="1:2" ht="15" customHeight="1" x14ac:dyDescent="0.2">
      <c r="A38" s="103"/>
      <c r="B38" s="109" t="s">
        <v>189</v>
      </c>
    </row>
    <row r="39" spans="1:2" ht="15" customHeight="1" x14ac:dyDescent="0.2">
      <c r="A39" s="103"/>
      <c r="B39" s="102" t="s">
        <v>190</v>
      </c>
    </row>
    <row r="40" spans="1:2" ht="15" customHeight="1" x14ac:dyDescent="0.2">
      <c r="A40" s="103"/>
      <c r="B40" s="102" t="s">
        <v>132</v>
      </c>
    </row>
    <row r="41" spans="1:2" ht="15" customHeight="1" x14ac:dyDescent="0.2">
      <c r="A41" s="103"/>
      <c r="B41" s="102" t="s">
        <v>133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137</v>
      </c>
    </row>
    <row r="44" spans="1:2" ht="15" customHeight="1" x14ac:dyDescent="0.2">
      <c r="A44" s="103"/>
      <c r="B44" s="102" t="s">
        <v>140</v>
      </c>
    </row>
    <row r="45" spans="1:2" ht="15" customHeight="1" x14ac:dyDescent="0.2">
      <c r="A45" s="103"/>
      <c r="B45" s="109" t="s">
        <v>191</v>
      </c>
    </row>
    <row r="46" spans="1:2" ht="15" customHeight="1" x14ac:dyDescent="0.2">
      <c r="A46" s="103"/>
      <c r="B46" s="102" t="s">
        <v>192</v>
      </c>
    </row>
    <row r="47" spans="1:2" ht="15" customHeight="1" x14ac:dyDescent="0.2">
      <c r="A47" s="103"/>
      <c r="B47" s="102" t="s">
        <v>139</v>
      </c>
    </row>
    <row r="48" spans="1:2" ht="15" customHeight="1" x14ac:dyDescent="0.2">
      <c r="A48" s="103"/>
      <c r="B48" s="102" t="s">
        <v>138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168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8"/>
  <sheetViews>
    <sheetView topLeftCell="A176" zoomScaleNormal="100" workbookViewId="0">
      <selection activeCell="B205" sqref="B205"/>
    </sheetView>
  </sheetViews>
  <sheetFormatPr baseColWidth="10" defaultColWidth="9.109375" defaultRowHeight="10.199999999999999" x14ac:dyDescent="0.2"/>
  <cols>
    <col min="1" max="1" width="10" style="20" customWidth="1"/>
    <col min="2" max="2" width="83" style="20" customWidth="1"/>
    <col min="3" max="4" width="15.6640625" style="20" customWidth="1"/>
    <col min="5" max="5" width="16.6640625" style="20" customWidth="1"/>
    <col min="6" max="16384" width="9.109375" style="20"/>
  </cols>
  <sheetData>
    <row r="1" spans="1:5" s="26" customFormat="1" ht="18.899999999999999" customHeight="1" x14ac:dyDescent="0.3">
      <c r="A1" s="167" t="s">
        <v>662</v>
      </c>
      <c r="B1" s="167"/>
      <c r="C1" s="167"/>
      <c r="D1" s="14" t="s">
        <v>605</v>
      </c>
      <c r="E1" s="25">
        <v>2023</v>
      </c>
    </row>
    <row r="2" spans="1:5" s="16" customFormat="1" ht="18.899999999999999" customHeight="1" x14ac:dyDescent="0.3">
      <c r="A2" s="167" t="s">
        <v>610</v>
      </c>
      <c r="B2" s="167"/>
      <c r="C2" s="167"/>
      <c r="D2" s="14" t="s">
        <v>606</v>
      </c>
      <c r="E2" s="25" t="s">
        <v>608</v>
      </c>
    </row>
    <row r="3" spans="1:5" s="16" customFormat="1" ht="18.899999999999999" customHeight="1" x14ac:dyDescent="0.3">
      <c r="A3" s="167" t="s">
        <v>663</v>
      </c>
      <c r="B3" s="167"/>
      <c r="C3" s="167"/>
      <c r="D3" s="14" t="s">
        <v>607</v>
      </c>
      <c r="E3" s="25">
        <v>1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6" t="s">
        <v>567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303</v>
      </c>
      <c r="E7" s="48"/>
    </row>
    <row r="8" spans="1:5" x14ac:dyDescent="0.2">
      <c r="A8" s="50">
        <v>4100</v>
      </c>
      <c r="B8" s="51" t="s">
        <v>304</v>
      </c>
      <c r="C8" s="55">
        <f>SUM(C9+C19+C25+C28+C34+C37+C46)</f>
        <v>3525</v>
      </c>
      <c r="D8" s="92"/>
      <c r="E8" s="49"/>
    </row>
    <row r="9" spans="1:5" x14ac:dyDescent="0.2">
      <c r="A9" s="50">
        <v>4110</v>
      </c>
      <c r="B9" s="51" t="s">
        <v>305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306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307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308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309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310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311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312</v>
      </c>
      <c r="C16" s="55">
        <v>0</v>
      </c>
      <c r="D16" s="92"/>
      <c r="E16" s="49"/>
    </row>
    <row r="17" spans="1:5" ht="20.399999999999999" x14ac:dyDescent="0.2">
      <c r="A17" s="50">
        <v>4118</v>
      </c>
      <c r="B17" s="52" t="s">
        <v>490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313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314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315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491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316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317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318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319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320</v>
      </c>
      <c r="C26" s="55">
        <v>0</v>
      </c>
      <c r="D26" s="92"/>
      <c r="E26" s="49"/>
    </row>
    <row r="27" spans="1:5" ht="20.399999999999999" x14ac:dyDescent="0.2">
      <c r="A27" s="50">
        <v>4132</v>
      </c>
      <c r="B27" s="52" t="s">
        <v>492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321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322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323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324</v>
      </c>
      <c r="C31" s="55">
        <v>0</v>
      </c>
      <c r="D31" s="92"/>
      <c r="E31" s="49"/>
    </row>
    <row r="32" spans="1:5" ht="20.399999999999999" x14ac:dyDescent="0.2">
      <c r="A32" s="50">
        <v>4145</v>
      </c>
      <c r="B32" s="52" t="s">
        <v>493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325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494</v>
      </c>
      <c r="C34" s="55">
        <f>SUM(C35:C36)</f>
        <v>0</v>
      </c>
      <c r="D34" s="92"/>
      <c r="E34" s="49"/>
    </row>
    <row r="35" spans="1:5" x14ac:dyDescent="0.2">
      <c r="A35" s="50">
        <v>4151</v>
      </c>
      <c r="B35" s="51" t="s">
        <v>494</v>
      </c>
      <c r="C35" s="55">
        <v>0</v>
      </c>
      <c r="D35" s="92"/>
      <c r="E35" s="49"/>
    </row>
    <row r="36" spans="1:5" ht="20.399999999999999" x14ac:dyDescent="0.2">
      <c r="A36" s="50">
        <v>4154</v>
      </c>
      <c r="B36" s="52" t="s">
        <v>495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496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326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327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328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329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330</v>
      </c>
      <c r="C42" s="55">
        <v>0</v>
      </c>
      <c r="D42" s="92"/>
      <c r="E42" s="49"/>
    </row>
    <row r="43" spans="1:5" ht="20.399999999999999" x14ac:dyDescent="0.2">
      <c r="A43" s="50">
        <v>4166</v>
      </c>
      <c r="B43" s="52" t="s">
        <v>497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331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332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600</v>
      </c>
      <c r="C46" s="55">
        <f>SUM(C47:C54)</f>
        <v>3525</v>
      </c>
      <c r="D46" s="92"/>
      <c r="E46" s="49"/>
    </row>
    <row r="47" spans="1:5" x14ac:dyDescent="0.2">
      <c r="A47" s="50">
        <v>4171</v>
      </c>
      <c r="B47" s="53" t="s">
        <v>498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499</v>
      </c>
      <c r="C48" s="55">
        <v>0</v>
      </c>
      <c r="D48" s="92"/>
      <c r="E48" s="49"/>
    </row>
    <row r="49" spans="1:5" ht="20.399999999999999" x14ac:dyDescent="0.2">
      <c r="A49" s="50">
        <v>4173</v>
      </c>
      <c r="B49" s="52" t="s">
        <v>500</v>
      </c>
      <c r="C49" s="55">
        <v>3525</v>
      </c>
      <c r="D49" s="92"/>
      <c r="E49" s="49"/>
    </row>
    <row r="50" spans="1:5" ht="20.399999999999999" x14ac:dyDescent="0.2">
      <c r="A50" s="50">
        <v>4174</v>
      </c>
      <c r="B50" s="52" t="s">
        <v>501</v>
      </c>
      <c r="C50" s="55">
        <v>0</v>
      </c>
      <c r="D50" s="92"/>
      <c r="E50" s="49"/>
    </row>
    <row r="51" spans="1:5" ht="20.399999999999999" x14ac:dyDescent="0.2">
      <c r="A51" s="50">
        <v>4175</v>
      </c>
      <c r="B51" s="52" t="s">
        <v>502</v>
      </c>
      <c r="C51" s="55">
        <v>0</v>
      </c>
      <c r="D51" s="92"/>
      <c r="E51" s="49"/>
    </row>
    <row r="52" spans="1:5" ht="20.399999999999999" x14ac:dyDescent="0.2">
      <c r="A52" s="50">
        <v>4176</v>
      </c>
      <c r="B52" s="52" t="s">
        <v>503</v>
      </c>
      <c r="C52" s="55">
        <v>0</v>
      </c>
      <c r="D52" s="92"/>
      <c r="E52" s="49"/>
    </row>
    <row r="53" spans="1:5" ht="20.399999999999999" x14ac:dyDescent="0.2">
      <c r="A53" s="50">
        <v>4177</v>
      </c>
      <c r="B53" s="52" t="s">
        <v>504</v>
      </c>
      <c r="C53" s="55">
        <v>0</v>
      </c>
      <c r="D53" s="92"/>
      <c r="E53" s="49"/>
    </row>
    <row r="54" spans="1:5" x14ac:dyDescent="0.2">
      <c r="A54" s="50">
        <v>4178</v>
      </c>
      <c r="B54" s="52" t="s">
        <v>505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0.6" x14ac:dyDescent="0.2">
      <c r="A58" s="50">
        <v>4200</v>
      </c>
      <c r="B58" s="52" t="s">
        <v>506</v>
      </c>
      <c r="C58" s="55">
        <f>+C59+C65</f>
        <v>456431.37</v>
      </c>
      <c r="D58" s="92"/>
      <c r="E58" s="49"/>
    </row>
    <row r="59" spans="1:5" x14ac:dyDescent="0.2">
      <c r="A59" s="50">
        <v>4210</v>
      </c>
      <c r="B59" s="52" t="s">
        <v>507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333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334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335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508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509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336</v>
      </c>
      <c r="C65" s="55">
        <f>SUM(C66:C69)</f>
        <v>456431.37</v>
      </c>
      <c r="D65" s="92"/>
      <c r="E65" s="49"/>
    </row>
    <row r="66" spans="1:5" x14ac:dyDescent="0.2">
      <c r="A66" s="50">
        <v>4221</v>
      </c>
      <c r="B66" s="51" t="s">
        <v>337</v>
      </c>
      <c r="C66" s="55">
        <v>456431.37</v>
      </c>
      <c r="D66" s="92"/>
      <c r="E66" s="49"/>
    </row>
    <row r="67" spans="1:5" x14ac:dyDescent="0.2">
      <c r="A67" s="50">
        <v>4223</v>
      </c>
      <c r="B67" s="51" t="s">
        <v>338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340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510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x14ac:dyDescent="0.2">
      <c r="A73" s="54">
        <v>4300</v>
      </c>
      <c r="B73" s="51" t="s">
        <v>341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342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511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343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344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345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346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347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348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349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350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350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351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351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352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353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512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354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355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356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513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352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x14ac:dyDescent="0.2">
      <c r="A98" s="54">
        <v>5000</v>
      </c>
      <c r="B98" s="51" t="s">
        <v>358</v>
      </c>
      <c r="C98" s="55">
        <f>C99+C127+C160+C170+C185+C214</f>
        <v>412324.47</v>
      </c>
      <c r="D98" s="57">
        <v>1</v>
      </c>
      <c r="E98" s="56"/>
    </row>
    <row r="99" spans="1:5" x14ac:dyDescent="0.2">
      <c r="A99" s="54">
        <v>5100</v>
      </c>
      <c r="B99" s="51" t="s">
        <v>359</v>
      </c>
      <c r="C99" s="55">
        <f>C100+C107+C117</f>
        <v>412324.47</v>
      </c>
      <c r="D99" s="57">
        <f>C99/$C$98</f>
        <v>1</v>
      </c>
      <c r="E99" s="56"/>
    </row>
    <row r="100" spans="1:5" x14ac:dyDescent="0.2">
      <c r="A100" s="54">
        <v>5110</v>
      </c>
      <c r="B100" s="51" t="s">
        <v>360</v>
      </c>
      <c r="C100" s="55">
        <f>SUM(C101:C106)</f>
        <v>323846.17</v>
      </c>
      <c r="D100" s="57">
        <f t="shared" ref="D100:D163" si="0">C100/$C$98</f>
        <v>0.78541584010282006</v>
      </c>
      <c r="E100" s="56"/>
    </row>
    <row r="101" spans="1:5" x14ac:dyDescent="0.2">
      <c r="A101" s="54">
        <v>5111</v>
      </c>
      <c r="B101" s="51" t="s">
        <v>361</v>
      </c>
      <c r="C101" s="55">
        <v>294787.98</v>
      </c>
      <c r="D101" s="57">
        <f t="shared" si="0"/>
        <v>0.71494175448767328</v>
      </c>
      <c r="E101" s="56"/>
    </row>
    <row r="102" spans="1:5" x14ac:dyDescent="0.2">
      <c r="A102" s="54">
        <v>5112</v>
      </c>
      <c r="B102" s="51" t="s">
        <v>362</v>
      </c>
      <c r="C102" s="55">
        <v>29058.19</v>
      </c>
      <c r="D102" s="57">
        <f t="shared" si="0"/>
        <v>7.0474085615146731E-2</v>
      </c>
      <c r="E102" s="56"/>
    </row>
    <row r="103" spans="1:5" x14ac:dyDescent="0.2">
      <c r="A103" s="54">
        <v>5113</v>
      </c>
      <c r="B103" s="51" t="s">
        <v>363</v>
      </c>
      <c r="C103" s="55">
        <v>0</v>
      </c>
      <c r="D103" s="57">
        <f t="shared" si="0"/>
        <v>0</v>
      </c>
      <c r="E103" s="56"/>
    </row>
    <row r="104" spans="1:5" x14ac:dyDescent="0.2">
      <c r="A104" s="54">
        <v>5114</v>
      </c>
      <c r="B104" s="51" t="s">
        <v>364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365</v>
      </c>
      <c r="C105" s="55">
        <v>0</v>
      </c>
      <c r="D105" s="57">
        <f t="shared" si="0"/>
        <v>0</v>
      </c>
      <c r="E105" s="56"/>
    </row>
    <row r="106" spans="1:5" x14ac:dyDescent="0.2">
      <c r="A106" s="54">
        <v>5116</v>
      </c>
      <c r="B106" s="51" t="s">
        <v>366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367</v>
      </c>
      <c r="C107" s="55">
        <f>SUM(C108:C116)</f>
        <v>36770.03</v>
      </c>
      <c r="D107" s="57">
        <f t="shared" si="0"/>
        <v>8.9177414088472615E-2</v>
      </c>
      <c r="E107" s="56"/>
    </row>
    <row r="108" spans="1:5" x14ac:dyDescent="0.2">
      <c r="A108" s="54">
        <v>5121</v>
      </c>
      <c r="B108" s="51" t="s">
        <v>368</v>
      </c>
      <c r="C108" s="55">
        <v>10652.22</v>
      </c>
      <c r="D108" s="57">
        <f t="shared" si="0"/>
        <v>2.5834556944922527E-2</v>
      </c>
      <c r="E108" s="56"/>
    </row>
    <row r="109" spans="1:5" x14ac:dyDescent="0.2">
      <c r="A109" s="54">
        <v>5122</v>
      </c>
      <c r="B109" s="51" t="s">
        <v>369</v>
      </c>
      <c r="C109" s="55">
        <v>4190.5</v>
      </c>
      <c r="D109" s="57">
        <f t="shared" si="0"/>
        <v>1.0163112560358109E-2</v>
      </c>
      <c r="E109" s="56"/>
    </row>
    <row r="110" spans="1:5" x14ac:dyDescent="0.2">
      <c r="A110" s="54">
        <v>5123</v>
      </c>
      <c r="B110" s="51" t="s">
        <v>370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371</v>
      </c>
      <c r="C111" s="55">
        <v>304.98</v>
      </c>
      <c r="D111" s="57">
        <f t="shared" si="0"/>
        <v>7.3966020013316216E-4</v>
      </c>
      <c r="E111" s="56"/>
    </row>
    <row r="112" spans="1:5" x14ac:dyDescent="0.2">
      <c r="A112" s="54">
        <v>5125</v>
      </c>
      <c r="B112" s="51" t="s">
        <v>372</v>
      </c>
      <c r="C112" s="55">
        <v>0</v>
      </c>
      <c r="D112" s="57">
        <f t="shared" si="0"/>
        <v>0</v>
      </c>
      <c r="E112" s="56"/>
    </row>
    <row r="113" spans="1:5" x14ac:dyDescent="0.2">
      <c r="A113" s="54">
        <v>5126</v>
      </c>
      <c r="B113" s="51" t="s">
        <v>373</v>
      </c>
      <c r="C113" s="55">
        <v>17801.330000000002</v>
      </c>
      <c r="D113" s="57">
        <f t="shared" si="0"/>
        <v>4.3173110730003489E-2</v>
      </c>
      <c r="E113" s="56"/>
    </row>
    <row r="114" spans="1:5" x14ac:dyDescent="0.2">
      <c r="A114" s="54">
        <v>5127</v>
      </c>
      <c r="B114" s="51" t="s">
        <v>374</v>
      </c>
      <c r="C114" s="55">
        <v>900</v>
      </c>
      <c r="D114" s="57">
        <f t="shared" si="0"/>
        <v>2.182747000196229E-3</v>
      </c>
      <c r="E114" s="56"/>
    </row>
    <row r="115" spans="1:5" x14ac:dyDescent="0.2">
      <c r="A115" s="54">
        <v>5128</v>
      </c>
      <c r="B115" s="51" t="s">
        <v>375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376</v>
      </c>
      <c r="C116" s="55">
        <v>2921</v>
      </c>
      <c r="D116" s="57">
        <f t="shared" si="0"/>
        <v>7.0842266528590948E-3</v>
      </c>
      <c r="E116" s="56"/>
    </row>
    <row r="117" spans="1:5" x14ac:dyDescent="0.2">
      <c r="A117" s="54">
        <v>5130</v>
      </c>
      <c r="B117" s="51" t="s">
        <v>377</v>
      </c>
      <c r="C117" s="55">
        <f>SUM(C118:C126)</f>
        <v>51708.270000000004</v>
      </c>
      <c r="D117" s="57">
        <f t="shared" si="0"/>
        <v>0.12540674580870742</v>
      </c>
      <c r="E117" s="56"/>
    </row>
    <row r="118" spans="1:5" x14ac:dyDescent="0.2">
      <c r="A118" s="54">
        <v>5131</v>
      </c>
      <c r="B118" s="51" t="s">
        <v>378</v>
      </c>
      <c r="C118" s="55">
        <v>5833</v>
      </c>
      <c r="D118" s="57">
        <f t="shared" si="0"/>
        <v>1.4146625835716227E-2</v>
      </c>
      <c r="E118" s="56"/>
    </row>
    <row r="119" spans="1:5" x14ac:dyDescent="0.2">
      <c r="A119" s="54">
        <v>5132</v>
      </c>
      <c r="B119" s="51" t="s">
        <v>379</v>
      </c>
      <c r="C119" s="55">
        <v>0</v>
      </c>
      <c r="D119" s="57">
        <f t="shared" si="0"/>
        <v>0</v>
      </c>
      <c r="E119" s="56"/>
    </row>
    <row r="120" spans="1:5" x14ac:dyDescent="0.2">
      <c r="A120" s="54">
        <v>5133</v>
      </c>
      <c r="B120" s="51" t="s">
        <v>380</v>
      </c>
      <c r="C120" s="55">
        <v>0</v>
      </c>
      <c r="D120" s="57">
        <f t="shared" si="0"/>
        <v>0</v>
      </c>
      <c r="E120" s="56"/>
    </row>
    <row r="121" spans="1:5" x14ac:dyDescent="0.2">
      <c r="A121" s="54">
        <v>5134</v>
      </c>
      <c r="B121" s="51" t="s">
        <v>381</v>
      </c>
      <c r="C121" s="55">
        <v>1394.31</v>
      </c>
      <c r="D121" s="57">
        <f t="shared" si="0"/>
        <v>3.381584410937338E-3</v>
      </c>
      <c r="E121" s="56"/>
    </row>
    <row r="122" spans="1:5" x14ac:dyDescent="0.2">
      <c r="A122" s="54">
        <v>5135</v>
      </c>
      <c r="B122" s="51" t="s">
        <v>382</v>
      </c>
      <c r="C122" s="55">
        <v>3572.8</v>
      </c>
      <c r="D122" s="57">
        <f t="shared" si="0"/>
        <v>8.6650205358900969E-3</v>
      </c>
      <c r="E122" s="56"/>
    </row>
    <row r="123" spans="1:5" x14ac:dyDescent="0.2">
      <c r="A123" s="54">
        <v>5136</v>
      </c>
      <c r="B123" s="51" t="s">
        <v>383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384</v>
      </c>
      <c r="C124" s="55">
        <v>1105</v>
      </c>
      <c r="D124" s="57">
        <f t="shared" si="0"/>
        <v>2.6799282613520371E-3</v>
      </c>
      <c r="E124" s="56"/>
    </row>
    <row r="125" spans="1:5" x14ac:dyDescent="0.2">
      <c r="A125" s="54">
        <v>5138</v>
      </c>
      <c r="B125" s="51" t="s">
        <v>385</v>
      </c>
      <c r="C125" s="55">
        <v>21370.16</v>
      </c>
      <c r="D125" s="57">
        <f t="shared" si="0"/>
        <v>5.1828502926348274E-2</v>
      </c>
      <c r="E125" s="56"/>
    </row>
    <row r="126" spans="1:5" x14ac:dyDescent="0.2">
      <c r="A126" s="54">
        <v>5139</v>
      </c>
      <c r="B126" s="51" t="s">
        <v>386</v>
      </c>
      <c r="C126" s="55">
        <v>18433</v>
      </c>
      <c r="D126" s="57">
        <f t="shared" si="0"/>
        <v>4.4705083838463437E-2</v>
      </c>
      <c r="E126" s="56"/>
    </row>
    <row r="127" spans="1:5" x14ac:dyDescent="0.2">
      <c r="A127" s="54">
        <v>5200</v>
      </c>
      <c r="B127" s="51" t="s">
        <v>387</v>
      </c>
      <c r="C127" s="55">
        <f>C128+C131+C134+C137+C142+C146+C149+C151+C157</f>
        <v>0</v>
      </c>
      <c r="D127" s="57">
        <f t="shared" si="0"/>
        <v>0</v>
      </c>
      <c r="E127" s="56"/>
    </row>
    <row r="128" spans="1:5" x14ac:dyDescent="0.2">
      <c r="A128" s="54">
        <v>5210</v>
      </c>
      <c r="B128" s="51" t="s">
        <v>388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389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390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391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392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393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338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394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395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339</v>
      </c>
      <c r="C137" s="55">
        <f>SUM(C138:C141)</f>
        <v>0</v>
      </c>
      <c r="D137" s="57">
        <f t="shared" si="0"/>
        <v>0</v>
      </c>
      <c r="E137" s="56"/>
    </row>
    <row r="138" spans="1:5" x14ac:dyDescent="0.2">
      <c r="A138" s="54">
        <v>5241</v>
      </c>
      <c r="B138" s="51" t="s">
        <v>396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397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398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399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340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400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401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402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403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404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405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406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407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408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409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410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411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412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413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414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415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416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417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333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418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419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334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420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421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335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422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423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424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425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426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427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428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429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430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431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432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433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434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434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435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436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437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438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439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440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441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442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443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444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445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446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447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448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449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450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451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452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453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454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455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456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457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514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355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461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515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462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463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464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10"/>
    </row>
    <row r="2" spans="1:2" ht="15" customHeight="1" x14ac:dyDescent="0.2">
      <c r="A2" s="97" t="s">
        <v>188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569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146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570</v>
      </c>
      <c r="B9" s="104" t="s">
        <v>148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572</v>
      </c>
      <c r="B12" s="104" t="s">
        <v>148</v>
      </c>
    </row>
    <row r="13" spans="1:2" ht="20.399999999999999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573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sqref="A1:C1"/>
    </sheetView>
  </sheetViews>
  <sheetFormatPr baseColWidth="10" defaultColWidth="9.109375" defaultRowHeight="10.199999999999999" x14ac:dyDescent="0.2"/>
  <cols>
    <col min="1" max="1" width="10" style="29" customWidth="1"/>
    <col min="2" max="2" width="48.109375" style="29" customWidth="1"/>
    <col min="3" max="3" width="22.88671875" style="29" customWidth="1"/>
    <col min="4" max="5" width="16.6640625" style="29" customWidth="1"/>
    <col min="6" max="16384" width="9.109375" style="29"/>
  </cols>
  <sheetData>
    <row r="1" spans="1:5" ht="18.899999999999999" customHeight="1" x14ac:dyDescent="0.2">
      <c r="A1" s="171" t="s">
        <v>662</v>
      </c>
      <c r="B1" s="171"/>
      <c r="C1" s="171"/>
      <c r="D1" s="27" t="s">
        <v>605</v>
      </c>
      <c r="E1" s="28">
        <v>2023</v>
      </c>
    </row>
    <row r="2" spans="1:5" ht="18.899999999999999" customHeight="1" x14ac:dyDescent="0.2">
      <c r="A2" s="171" t="s">
        <v>611</v>
      </c>
      <c r="B2" s="171"/>
      <c r="C2" s="171"/>
      <c r="D2" s="27" t="s">
        <v>606</v>
      </c>
      <c r="E2" s="28" t="s">
        <v>608</v>
      </c>
    </row>
    <row r="3" spans="1:5" ht="18.899999999999999" customHeight="1" x14ac:dyDescent="0.2">
      <c r="A3" s="171" t="s">
        <v>663</v>
      </c>
      <c r="B3" s="171"/>
      <c r="C3" s="171"/>
      <c r="D3" s="27" t="s">
        <v>607</v>
      </c>
      <c r="E3" s="28">
        <v>1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97388.2</v>
      </c>
    </row>
    <row r="9" spans="1:5" x14ac:dyDescent="0.2">
      <c r="A9" s="33">
        <v>3120</v>
      </c>
      <c r="B9" s="29" t="s">
        <v>465</v>
      </c>
      <c r="C9" s="34">
        <v>0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47631.9</v>
      </c>
    </row>
    <row r="15" spans="1:5" x14ac:dyDescent="0.2">
      <c r="A15" s="33">
        <v>3220</v>
      </c>
      <c r="B15" s="29" t="s">
        <v>469</v>
      </c>
      <c r="C15" s="34">
        <v>1340189.49</v>
      </c>
    </row>
    <row r="16" spans="1:5" x14ac:dyDescent="0.2">
      <c r="A16" s="33">
        <v>3230</v>
      </c>
      <c r="B16" s="29" t="s">
        <v>470</v>
      </c>
      <c r="C16" s="34">
        <f>SUM(C17:C20)</f>
        <v>0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0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7" t="s">
        <v>188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173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2"/>
  <sheetViews>
    <sheetView topLeftCell="A46" workbookViewId="0">
      <selection activeCell="A81" sqref="A81"/>
    </sheetView>
  </sheetViews>
  <sheetFormatPr baseColWidth="10" defaultColWidth="9.109375" defaultRowHeight="10.199999999999999" x14ac:dyDescent="0.2"/>
  <cols>
    <col min="1" max="1" width="10" style="29" customWidth="1"/>
    <col min="2" max="2" width="63.44140625" style="29" bestFit="1" customWidth="1"/>
    <col min="3" max="3" width="15.33203125" style="29" bestFit="1" customWidth="1"/>
    <col min="4" max="4" width="16.44140625" style="29" bestFit="1" customWidth="1"/>
    <col min="5" max="5" width="19.109375" style="29" customWidth="1"/>
    <col min="6" max="16384" width="9.109375" style="29"/>
  </cols>
  <sheetData>
    <row r="1" spans="1:5" s="35" customFormat="1" ht="18.899999999999999" customHeight="1" x14ac:dyDescent="0.3">
      <c r="A1" s="171" t="s">
        <v>662</v>
      </c>
      <c r="B1" s="171"/>
      <c r="C1" s="171"/>
      <c r="D1" s="27" t="s">
        <v>605</v>
      </c>
      <c r="E1" s="28">
        <v>2023</v>
      </c>
    </row>
    <row r="2" spans="1:5" s="35" customFormat="1" ht="18.899999999999999" customHeight="1" x14ac:dyDescent="0.3">
      <c r="A2" s="171" t="s">
        <v>612</v>
      </c>
      <c r="B2" s="171"/>
      <c r="C2" s="171"/>
      <c r="D2" s="27" t="s">
        <v>606</v>
      </c>
      <c r="E2" s="28" t="s">
        <v>608</v>
      </c>
    </row>
    <row r="3" spans="1:5" s="35" customFormat="1" ht="18.899999999999999" customHeight="1" x14ac:dyDescent="0.3">
      <c r="A3" s="171" t="s">
        <v>663</v>
      </c>
      <c r="B3" s="171"/>
      <c r="C3" s="171"/>
      <c r="D3" s="27" t="s">
        <v>607</v>
      </c>
      <c r="E3" s="28">
        <v>1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266203.31</v>
      </c>
      <c r="D9" s="34">
        <v>254145.49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627</v>
      </c>
      <c r="C15" s="135">
        <f>SUM(C8:C14)</f>
        <v>266203.31</v>
      </c>
      <c r="D15" s="135">
        <f>SUM(D8:D14)</f>
        <v>254145.49</v>
      </c>
    </row>
    <row r="18" spans="1:5" x14ac:dyDescent="0.2">
      <c r="A18" s="31" t="s">
        <v>176</v>
      </c>
      <c r="B18" s="31"/>
      <c r="C18" s="31"/>
      <c r="D18" s="31"/>
      <c r="E18" s="130"/>
    </row>
    <row r="19" spans="1:5" x14ac:dyDescent="0.2">
      <c r="A19" s="32" t="s">
        <v>144</v>
      </c>
      <c r="B19" s="32" t="s">
        <v>649</v>
      </c>
      <c r="C19" s="144" t="s">
        <v>648</v>
      </c>
      <c r="D19" s="144" t="s">
        <v>179</v>
      </c>
      <c r="E19" s="130"/>
    </row>
    <row r="20" spans="1:5" x14ac:dyDescent="0.2">
      <c r="A20" s="133">
        <v>1230</v>
      </c>
      <c r="B20" s="134" t="s">
        <v>228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229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230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231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232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233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234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235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236</v>
      </c>
      <c r="C28" s="135">
        <f>SUM(C29:C36)</f>
        <v>20000</v>
      </c>
      <c r="D28" s="135">
        <f>SUM(D29:D36)</f>
        <v>20000</v>
      </c>
      <c r="E28" s="130"/>
    </row>
    <row r="29" spans="1:5" x14ac:dyDescent="0.2">
      <c r="A29" s="33">
        <v>1241</v>
      </c>
      <c r="B29" s="29" t="s">
        <v>237</v>
      </c>
      <c r="C29" s="34">
        <v>20000</v>
      </c>
      <c r="D29" s="132">
        <v>20000</v>
      </c>
      <c r="E29" s="130"/>
    </row>
    <row r="30" spans="1:5" x14ac:dyDescent="0.2">
      <c r="A30" s="33">
        <v>1242</v>
      </c>
      <c r="B30" s="29" t="s">
        <v>238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239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240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241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242</v>
      </c>
      <c r="C34" s="34">
        <v>0</v>
      </c>
      <c r="D34" s="132">
        <v>0</v>
      </c>
    </row>
    <row r="35" spans="1:5" x14ac:dyDescent="0.2">
      <c r="A35" s="33">
        <v>1247</v>
      </c>
      <c r="B35" s="29" t="s">
        <v>243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246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247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132">
        <v>0</v>
      </c>
    </row>
    <row r="43" spans="1:5" x14ac:dyDescent="0.2">
      <c r="B43" s="136" t="s">
        <v>628</v>
      </c>
      <c r="C43" s="135">
        <f>C20+C28+C37</f>
        <v>20000</v>
      </c>
      <c r="D43" s="135">
        <f>D20+D28+D37</f>
        <v>20000</v>
      </c>
    </row>
    <row r="44" spans="1:5" s="130" customFormat="1" x14ac:dyDescent="0.2"/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629</v>
      </c>
      <c r="C47" s="135">
        <v>47631.9</v>
      </c>
      <c r="D47" s="135">
        <v>160150.79</v>
      </c>
    </row>
    <row r="48" spans="1:5" x14ac:dyDescent="0.2">
      <c r="A48" s="131"/>
      <c r="B48" s="136" t="s">
        <v>617</v>
      </c>
      <c r="C48" s="135">
        <f>C51+C63+C91+C94+C49</f>
        <v>0</v>
      </c>
      <c r="D48" s="135">
        <f>D51+D63+D91+D94+D49</f>
        <v>42514.13</v>
      </c>
    </row>
    <row r="49" spans="1:4" s="130" customFormat="1" x14ac:dyDescent="0.2">
      <c r="A49" s="153">
        <v>5100</v>
      </c>
      <c r="B49" s="154" t="s">
        <v>359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650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424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618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426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619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429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620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432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621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621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622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436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437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438</v>
      </c>
      <c r="C63" s="135">
        <f>C64+C73+C76+C82</f>
        <v>0</v>
      </c>
      <c r="D63" s="135">
        <f>D64+D73+D76+D82</f>
        <v>42514.13</v>
      </c>
    </row>
    <row r="64" spans="1:4" x14ac:dyDescent="0.2">
      <c r="A64" s="33">
        <v>5510</v>
      </c>
      <c r="B64" s="29" t="s">
        <v>439</v>
      </c>
      <c r="C64" s="34">
        <f>SUM(C65:C72)</f>
        <v>0</v>
      </c>
      <c r="D64" s="34">
        <f>SUM(D65:D72)</f>
        <v>42514.13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0</v>
      </c>
      <c r="D67" s="34">
        <v>7530.42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0</v>
      </c>
      <c r="D69" s="34">
        <v>32378.71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0</v>
      </c>
      <c r="D71" s="34">
        <v>2605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0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0</v>
      </c>
    </row>
    <row r="94" spans="1:4" x14ac:dyDescent="0.2">
      <c r="A94" s="133">
        <v>2110</v>
      </c>
      <c r="B94" s="139" t="s">
        <v>630</v>
      </c>
      <c r="C94" s="135">
        <f>SUM(C95:C99)</f>
        <v>0</v>
      </c>
      <c r="D94" s="135">
        <f>SUM(D95:D99)</f>
        <v>0</v>
      </c>
    </row>
    <row r="95" spans="1:4" x14ac:dyDescent="0.2">
      <c r="A95" s="131">
        <v>2111</v>
      </c>
      <c r="B95" s="130" t="s">
        <v>631</v>
      </c>
      <c r="C95" s="132">
        <v>0</v>
      </c>
      <c r="D95" s="132">
        <v>0</v>
      </c>
    </row>
    <row r="96" spans="1:4" x14ac:dyDescent="0.2">
      <c r="A96" s="131">
        <v>2112</v>
      </c>
      <c r="B96" s="130" t="s">
        <v>632</v>
      </c>
      <c r="C96" s="132">
        <v>0</v>
      </c>
      <c r="D96" s="132">
        <v>0</v>
      </c>
    </row>
    <row r="97" spans="1:4" x14ac:dyDescent="0.2">
      <c r="A97" s="131">
        <v>2112</v>
      </c>
      <c r="B97" s="130" t="s">
        <v>633</v>
      </c>
      <c r="C97" s="132">
        <v>0</v>
      </c>
      <c r="D97" s="132">
        <v>0</v>
      </c>
    </row>
    <row r="98" spans="1:4" x14ac:dyDescent="0.2">
      <c r="A98" s="131">
        <v>2115</v>
      </c>
      <c r="B98" s="130" t="s">
        <v>634</v>
      </c>
      <c r="C98" s="132">
        <v>0</v>
      </c>
      <c r="D98" s="132">
        <v>0</v>
      </c>
    </row>
    <row r="99" spans="1:4" x14ac:dyDescent="0.2">
      <c r="A99" s="131">
        <v>2114</v>
      </c>
      <c r="B99" s="130" t="s">
        <v>635</v>
      </c>
      <c r="C99" s="132">
        <v>0</v>
      </c>
      <c r="D99" s="132">
        <v>0</v>
      </c>
    </row>
    <row r="100" spans="1:4" x14ac:dyDescent="0.2">
      <c r="A100" s="131"/>
      <c r="B100" s="136" t="s">
        <v>636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651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652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653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654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655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656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252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657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658</v>
      </c>
      <c r="C109" s="155">
        <f>+C110+C112</f>
        <v>0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659</v>
      </c>
      <c r="C110" s="160">
        <f>+C111</f>
        <v>0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352</v>
      </c>
      <c r="C111" s="162">
        <v>0</v>
      </c>
      <c r="D111" s="162">
        <v>0</v>
      </c>
    </row>
    <row r="112" spans="1:4" x14ac:dyDescent="0.2">
      <c r="A112" s="133">
        <v>1120</v>
      </c>
      <c r="B112" s="140" t="s">
        <v>637</v>
      </c>
      <c r="C112" s="135">
        <f>SUM(C113:C121)</f>
        <v>0</v>
      </c>
      <c r="D112" s="135">
        <f>SUM(D113:D121)</f>
        <v>0</v>
      </c>
    </row>
    <row r="113" spans="1:4" x14ac:dyDescent="0.2">
      <c r="A113" s="131">
        <v>1124</v>
      </c>
      <c r="B113" s="141" t="s">
        <v>638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639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640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641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642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643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644</v>
      </c>
      <c r="C119" s="132">
        <v>0</v>
      </c>
      <c r="D119" s="132">
        <v>0</v>
      </c>
    </row>
    <row r="120" spans="1:4" x14ac:dyDescent="0.2">
      <c r="A120" s="131">
        <v>1122</v>
      </c>
      <c r="B120" s="141" t="s">
        <v>645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646</v>
      </c>
      <c r="C121" s="132">
        <v>0</v>
      </c>
      <c r="D121" s="132">
        <v>0</v>
      </c>
    </row>
    <row r="122" spans="1:4" x14ac:dyDescent="0.2">
      <c r="A122" s="131"/>
      <c r="B122" s="143" t="s">
        <v>647</v>
      </c>
      <c r="C122" s="135">
        <f>C47+C48+C100-C106-C109</f>
        <v>47631.9</v>
      </c>
      <c r="D122" s="135">
        <f>D47+D48+D100-D106-D109</f>
        <v>202664.92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149</v>
      </c>
    </row>
    <row r="7" spans="1:2" ht="14.1" customHeight="1" x14ac:dyDescent="0.2">
      <c r="B7" s="102" t="s">
        <v>150</v>
      </c>
    </row>
    <row r="8" spans="1:2" ht="14.1" customHeight="1" x14ac:dyDescent="0.2"/>
    <row r="9" spans="1:2" x14ac:dyDescent="0.2">
      <c r="A9" s="112" t="s">
        <v>29</v>
      </c>
      <c r="B9" s="104" t="s">
        <v>589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193</v>
      </c>
    </row>
    <row r="12" spans="1:2" ht="15" customHeight="1" x14ac:dyDescent="0.2"/>
    <row r="13" spans="1:2" x14ac:dyDescent="0.2">
      <c r="A13" s="112" t="s">
        <v>76</v>
      </c>
      <c r="B13" s="102" t="s">
        <v>590</v>
      </c>
    </row>
    <row r="14" spans="1:2" ht="15" customHeight="1" x14ac:dyDescent="0.2">
      <c r="B14" s="102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2019-02-13T21:19:08Z</cp:lastPrinted>
  <dcterms:created xsi:type="dcterms:W3CDTF">2012-12-11T20:36:24Z</dcterms:created>
  <dcterms:modified xsi:type="dcterms:W3CDTF">2023-04-27T02:18:24Z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