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CONTABLE\"/>
    </mc:Choice>
  </mc:AlternateContent>
  <xr:revisionPtr revIDLastSave="0" documentId="13_ncr:1_{48A2C973-1CA4-4BE7-9250-9B21FD997BB9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<sst xmlns="http://schemas.openxmlformats.org/spreadsheetml/2006/main" count="860" uniqueCount="604">
  <si>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</si>
  <si>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</si>
  <si>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</si>
  <si>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</si>
  <si>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</si>
  <si>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</si>
  <si>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</si>
  <si>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</si>
  <si>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</si>
  <si>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</si>
  <si>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</si>
  <si>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</si>
  <si>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</si>
  <si>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</si>
  <si>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</si>
  <si>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</si>
  <si>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</si>
  <si>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</si>
  <si>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</si>
  <si>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</si>
  <si>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</si>
  <si>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</si>
  <si>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</si>
  <si>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</si>
  <si>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</si>
  <si>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</si>
  <si>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</si>
  <si>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</si>
  <si>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</si>
  <si>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</si>
  <si>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</si>
  <si>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</si>
  <si>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</si>
  <si>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</si>
  <si>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</si>
  <si>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</si>
  <si>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</si>
  <si>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</si>
  <si>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</si>
  <si>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</si>
  <si>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</si>
  <si>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</si>
  <si>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</si>
  <si>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</si>
  <si>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</si>
  <si>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</si>
  <si>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</si>
  <si>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</si>
  <si>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</si>
  <si>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</si>
  <si>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</si>
  <si>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</si>
  <si>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</si>
  <si>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</si>
  <si>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</si>
  <si>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</si>
  <si>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</si>
  <si>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</si>
  <si>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</si>
  <si>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</si>
  <si>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</si>
  <si>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</si>
  <si>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</si>
  <si>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</si>
  <si>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</si>
  <si>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</si>
  <si>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</si>
  <si>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</si>
  <si>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</si>
  <si>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</si>
  <si>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</si>
  <si>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</si>
  <si>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</si>
  <si>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</si>
  <si>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</si>
  <si>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</si>
  <si>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</si>
  <si>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</si>
  <si>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</si>
  <si>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</si>
  <si>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</si>
  <si>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</si>
  <si>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</si>
  <si>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</si>
  <si>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</si>
  <si>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</si>
  <si>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</si>
  <si>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</si>
  <si>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</si>
  <si>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</si>
  <si>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</si>
  <si>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</si>
  <si>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</si>
  <si>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</si>
  <si>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</si>
  <si>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</si>
  <si>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</si>
  <si>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</si>
  <si>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</si>
  <si>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</si>
  <si>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</si>
  <si>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</si>
  <si>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</si>
  <si>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</si>
  <si>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</si>
  <si>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</si>
  <si>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</si>
  <si>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</si>
  <si>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</si>
  <si>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</si>
  <si>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</si>
  <si>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</si>
  <si>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</si>
  <si>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</si>
  <si>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</si>
  <si>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</si>
  <si>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</si>
  <si>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</si>
  <si>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</si>
  <si>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</si>
  <si>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</si>
  <si>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</si>
  <si>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</si>
  <si>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</si>
  <si>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</si>
  <si>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</si>
  <si>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</si>
  <si>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</si>
  <si>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</si>
  <si>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</si>
  <si>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</si>
  <si>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</si>
  <si>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</si>
  <si>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</si>
  <si>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</si>
  <si>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</si>
  <si>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</si>
  <si>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</si>
  <si>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</si>
  <si>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</si>
  <si>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</si>
  <si>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</si>
  <si>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</si>
  <si>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</si>
  <si>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</si>
  <si>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</si>
  <si>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</si>
  <si>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</si>
  <si>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</si>
  <si>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</si>
  <si>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</si>
  <si>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</si>
  <si>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</si>
  <si>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</si>
  <si>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</si>
  <si>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</si>
  <si>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</si>
  <si>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</si>
  <si>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</si>
  <si>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</si>
  <si>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</si>
  <si>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</si>
  <si>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</si>
  <si>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</si>
  <si>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</si>
  <si>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</si>
  <si>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</si>
  <si>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</si>
  <si>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</si>
  <si>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</si>
  <si>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</si>
  <si>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</si>
  <si>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</si>
  <si>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</si>
  <si>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</si>
  <si>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</si>
  <si>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</si>
  <si>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</si>
  <si>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</si>
  <si>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</si>
  <si>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</si>
  <si>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</si>
  <si>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</si>
  <si>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</si>
  <si>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</si>
  <si>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</si>
  <si>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</si>
  <si>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</si>
  <si>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</si>
  <si>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</si>
  <si>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</si>
  <si>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</si>
  <si>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</si>
  <si>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</si>
  <si>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</si>
  <si>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</si>
  <si>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</si>
  <si>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</si>
  <si>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</si>
  <si>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</si>
  <si>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</si>
  <si>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</si>
  <si>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</si>
  <si>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</si>
  <si>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</si>
  <si>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</si>
  <si>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</si>
  <si>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</si>
  <si>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</si>
  <si>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</si>
  <si>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</si>
  <si>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</si>
  <si>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</si>
  <si>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</si>
  <si>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</si>
  <si>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</si>
  <si>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</si>
  <si>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</si>
  <si>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</si>
  <si>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</si>
  <si>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</si>
  <si>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</si>
  <si>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</si>
  <si>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</si>
  <si>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</si>
  <si>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</si>
  <si>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</si>
  <si>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</si>
  <si>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</si>
  <si>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</si>
  <si>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</si>
  <si>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</si>
  <si>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</si>
  <si>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</si>
  <si>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</si>
  <si>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</si>
  <si>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</si>
  <si>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</si>
  <si>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</si>
  <si>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</si>
  <si>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</si>
  <si>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</si>
  <si>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</si>
  <si>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</si>
  <si>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</si>
  <si>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</si>
  <si>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</si>
  <si>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</si>
  <si>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</si>
  <si>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</si>
  <si>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</si>
  <si>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</si>
  <si>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</si>
  <si>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</si>
  <si>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</si>
  <si>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</si>
  <si>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</si>
  <si>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</si>
  <si>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</si>
  <si>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</si>
  <si>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</si>
  <si>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</si>
  <si>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</si>
  <si>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</si>
  <si>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</si>
  <si>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</si>
  <si>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</si>
  <si>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</si>
  <si>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</si>
  <si>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</si>
  <si>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</si>
  <si>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</si>
  <si>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</si>
  <si>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</si>
  <si>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</si>
  <si>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</si>
  <si>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</si>
  <si>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</si>
  <si>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</si>
  <si>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</si>
  <si>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</si>
  <si>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</si>
  <si>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</si>
  <si>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</si>
  <si>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</si>
  <si>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</si>
  <si>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</si>
  <si>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</si>
  <si>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</si>
  <si>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</si>
  <si>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</si>
  <si>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</si>
  <si>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</si>
  <si>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</si>
  <si>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</si>
  <si>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</si>
  <si>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</si>
  <si>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</si>
  <si>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</si>
  <si>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</si>
  <si>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</si>
  <si>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</si>
  <si>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</si>
  <si>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</si>
  <si>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</si>
  <si>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</si>
  <si>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</si>
  <si>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</si>
  <si>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</si>
  <si>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</si>
  <si>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</si>
  <si>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</si>
  <si>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</si>
  <si>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</si>
  <si>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</si>
  <si>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</si>
  <si>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</si>
  <si>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</si>
  <si>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</si>
  <si>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</si>
  <si>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</si>
  <si>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</si>
  <si>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</si>
  <si>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</si>
  <si>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</si>
  <si>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</si>
  <si>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</si>
  <si>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</si>
  <si>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</si>
  <si>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</si>
  <si>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</si>
  <si>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</si>
  <si>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</si>
  <si>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</si>
  <si>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</si>
  <si>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</si>
  <si>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</si>
  <si>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</si>
  <si>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</si>
  <si>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</si>
  <si>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</si>
  <si>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</si>
  <si>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</si>
  <si>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</si>
  <si>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</si>
  <si>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</si>
  <si>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</si>
  <si>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</si>
  <si>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</si>
  <si>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</si>
  <si>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</si>
  <si>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</si>
  <si>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</si>
  <si>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</si>
  <si>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</si>
  <si>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</si>
  <si>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</si>
  <si>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</si>
  <si>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</si>
  <si>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</si>
  <si>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</si>
  <si>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</si>
  <si>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</si>
  <si>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</si>
  <si>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</si>
  <si>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</si>
  <si>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</si>
  <si>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</si>
  <si>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</si>
  <si>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</si>
  <si>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</si>
  <si>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</si>
  <si>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</si>
  <si>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</si>
  <si>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</si>
  <si>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</si>
  <si>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</si>
  <si>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</si>
  <si>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</si>
  <si>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</si>
  <si>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</si>
  <si>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</si>
  <si>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</si>
  <si>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</si>
  <si>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</si>
  <si>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</si>
  <si>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</si>
  <si>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</si>
  <si>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</si>
  <si>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</si>
  <si>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</si>
  <si>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</si>
  <si>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</si>
  <si>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</si>
  <si>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</si>
  <si>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</si>
  <si>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</si>
  <si>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</si>
  <si>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</si>
  <si>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</si>
  <si>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</si>
  <si>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</si>
  <si>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</si>
  <si>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</si>
  <si>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</si>
  <si>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</si>
  <si>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</si>
  <si>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</si>
  <si>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</si>
  <si>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</si>
  <si>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</si>
  <si>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</si>
  <si>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</si>
  <si>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</si>
  <si>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</si>
  <si>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</si>
  <si>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</si>
  <si>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</si>
  <si>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</si>
  <si>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</si>
  <si>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</si>
  <si>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</si>
  <si>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</si>
  <si>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</si>
  <si>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</si>
  <si>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</si>
  <si>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</si>
  <si>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</si>
  <si>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</si>
  <si>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</si>
  <si>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</si>
  <si>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</si>
  <si>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</si>
  <si>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</si>
  <si>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</si>
  <si>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</si>
  <si>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</si>
  <si>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</si>
  <si>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</si>
  <si>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</si>
  <si>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</si>
  <si>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</si>
  <si>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</si>
  <si>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</si>
  <si>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</si>
  <si>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</si>
  <si>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</si>
  <si>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</si>
  <si>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</si>
  <si>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</si>
  <si>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</si>
  <si>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</si>
  <si>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</si>
  <si>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</si>
  <si>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</si>
  <si>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</si>
  <si>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</si>
  <si>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</si>
  <si>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</si>
  <si>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</si>
  <si>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</si>
  <si>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</si>
  <si>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</si>
  <si>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</si>
  <si>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</si>
  <si>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</si>
  <si>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</si>
  <si>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</si>
  <si>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</si>
  <si>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</si>
  <si>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</si>
  <si>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</si>
  <si>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</si>
  <si>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</si>
  <si>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</si>
  <si>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</si>
  <si>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</si>
  <si>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</si>
  <si>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</si>
  <si>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</si>
  <si>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</si>
  <si>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</si>
  <si>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</si>
  <si>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</si>
  <si>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</si>
  <si>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</si>
  <si>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</si>
  <si>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</si>
  <si>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</si>
  <si>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</si>
  <si>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</si>
  <si>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</si>
  <si>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</si>
  <si>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</si>
  <si>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</si>
  <si>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</si>
  <si>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</si>
  <si>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</si>
  <si>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</si>
  <si>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</si>
  <si>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</si>
  <si>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</si>
  <si>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</si>
  <si>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</si>
  <si>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</si>
  <si>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</si>
  <si>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</si>
  <si>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</si>
  <si>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</si>
  <si>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</si>
  <si>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</si>
  <si>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</si>
  <si>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</si>
  <si>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</si>
  <si>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</si>
  <si>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</si>
  <si>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</si>
  <si>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</si>
  <si>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</si>
  <si>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</si>
  <si>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</si>
  <si>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</si>
  <si>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</si>
  <si>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</si>
  <si>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</si>
  <si>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</si>
  <si>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</si>
  <si>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</si>
  <si>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</si>
  <si>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</si>
  <si>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</si>
  <si>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</si>
  <si>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</si>
  <si>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</si>
  <si>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</si>
  <si>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</si>
  <si>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</si>
  <si>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</si>
  <si>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</si>
  <si>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</si>
  <si>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</si>
  <si>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</si>
  <si>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</si>
  <si>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</si>
  <si>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</si>
  <si>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</si>
  <si>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</si>
  <si>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</si>
  <si>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</si>
  <si>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</si>
  <si>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</si>
  <si>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</si>
  <si>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</si>
  <si>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</si>
  <si>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</si>
  <si>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</si>
  <si>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</si>
  <si>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</si>
  <si>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</si>
  <si>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</si>
  <si>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</si>
  <si>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</si>
  <si>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</si>
  <si>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</si>
  <si>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</si>
  <si>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</si>
  <si>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</si>
  <si>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</si>
  <si>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</si>
  <si>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</si>
  <si>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</si>
  <si>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</si>
  <si>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</si>
  <si>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</si>
  <si>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</si>
  <si>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</si>
  <si>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</si>
  <si>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</si>
  <si>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</si>
  <si>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</si>
  <si>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</si>
  <si>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</si>
  <si>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</si>
  <si>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</si>
  <si>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</si>
  <si>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</si>
  <si>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</si>
  <si>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</si>
  <si>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</si>
  <si>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</si>
  <si>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</si>
  <si>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</si>
  <si>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</si>
  <si>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</si>
  <si>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</si>
  <si>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</si>
  <si>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</si>
  <si>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</si>
  <si>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</si>
  <si>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</si>
  <si>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Santiago Maravatío, Gto.</t>
  </si>
  <si>
    <t>Del 1 de Enero al 30 de Junio de 2025</t>
  </si>
  <si>
    <t>Cuentas de Orden Presupuestarios de Egresos</t>
  </si>
  <si>
    <t>Cuentas de Orden Presupuestarios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</si>
</sst>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rgb="FF2B956F"/>
      <name val="Arial"/>
      <family val="2"/>
    </font>
    <font>
      <b/>
      <sz val="9"/>
      <color rgb="FFFFFFFF"/>
      <name val="Arial"/>
      <family val="2"/>
    </font>
    <font>
      <b/>
      <sz val="10"/>
      <color rgb="FF2B956F"/>
      <name val="Arial"/>
      <family val="2"/>
    </font>
    <font>
      <b/>
      <sz val="10"/>
      <color rgb="FFFFFFFF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2B956F"/>
      <name val="Arial"/>
      <family val="2"/>
    </font>
    <font>
      <b/>
      <sz val="11"/>
      <color rgb="FFFFFFFF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9" fillId="0" borderId="0" xfId="8" applyFont="1"/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1" xfId="13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0" fontId="17" fillId="0" borderId="0" xfId="9" applyFont="1"/>
    <xf numFmtId="4" fontId="17" fillId="0" borderId="0" xfId="9" applyNumberFormat="1" applyFont="1"/>
    <xf numFmtId="0" fontId="17" fillId="0" borderId="0" xfId="8" applyFont="1"/>
    <xf numFmtId="0" fontId="21" fillId="0" borderId="0" xfId="9" applyFont="1"/>
    <xf numFmtId="4" fontId="21" fillId="0" borderId="0" xfId="9" applyNumberFormat="1" applyFont="1"/>
    <xf numFmtId="0" fontId="22" fillId="0" borderId="0" xfId="9" applyFont="1" applyAlignment="1">
      <alignment horizontal="center"/>
    </xf>
    <xf numFmtId="0" fontId="22" fillId="0" borderId="0" xfId="9" applyFont="1"/>
    <xf numFmtId="0" fontId="22" fillId="7" borderId="2" xfId="13" applyFont="1" applyFill="1" applyBorder="1" applyAlignment="1">
      <alignment horizontal="center" vertical="center"/>
    </xf>
    <xf numFmtId="0" fontId="24" fillId="7" borderId="1" xfId="9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21" fillId="0" borderId="1" xfId="13" applyNumberFormat="1" applyFont="1" applyBorder="1" applyAlignment="1">
      <alignment horizontal="right" vertical="center" wrapText="1" indent="1"/>
    </xf>
    <xf numFmtId="0" fontId="3" fillId="0" borderId="11" xfId="13" applyFont="1" applyBorder="1" applyAlignment="1">
      <alignment horizontal="left" vertical="center" indent="1"/>
    </xf>
    <xf numFmtId="4" fontId="21" fillId="0" borderId="11" xfId="13" applyNumberFormat="1" applyFont="1" applyBorder="1" applyAlignment="1">
      <alignment horizontal="right" vertical="center" wrapText="1" indent="1"/>
    </xf>
    <xf numFmtId="0" fontId="21" fillId="0" borderId="0" xfId="13" applyFont="1" applyAlignment="1">
      <alignment horizontal="left" vertical="center"/>
    </xf>
    <xf numFmtId="4" fontId="21" fillId="0" borderId="0" xfId="13" applyNumberFormat="1" applyFont="1" applyAlignment="1">
      <alignment horizontal="right" vertical="center" indent="1"/>
    </xf>
    <xf numFmtId="0" fontId="22" fillId="7" borderId="14" xfId="13" applyFont="1" applyFill="1" applyBorder="1" applyAlignment="1">
      <alignment horizontal="center" vertical="center"/>
    </xf>
    <xf numFmtId="4" fontId="21" fillId="0" borderId="12" xfId="13" applyNumberFormat="1" applyFont="1" applyBorder="1" applyAlignment="1">
      <alignment horizontal="right" vertical="center" wrapText="1" indent="1"/>
    </xf>
    <xf numFmtId="0" fontId="21" fillId="0" borderId="0" xfId="8" applyFont="1"/>
    <xf numFmtId="0" fontId="18" fillId="3" borderId="0" xfId="9" applyFont="1" applyFill="1" applyAlignment="1">
      <alignment horizontal="right" vertical="center"/>
    </xf>
    <xf numFmtId="0" fontId="19" fillId="3" borderId="0" xfId="9" applyFont="1" applyFill="1" applyAlignment="1">
      <alignment horizontal="left" vertical="center"/>
    </xf>
    <xf numFmtId="0" fontId="25" fillId="4" borderId="0" xfId="9" applyFont="1" applyFill="1" applyAlignment="1">
      <alignment horizontal="center" vertical="center"/>
    </xf>
    <xf numFmtId="0" fontId="25" fillId="4" borderId="0" xfId="9" applyFont="1" applyFill="1"/>
    <xf numFmtId="0" fontId="26" fillId="5" borderId="0" xfId="9" applyFont="1" applyFill="1"/>
    <xf numFmtId="0" fontId="22" fillId="3" borderId="0" xfId="9" applyFont="1" applyFill="1" applyAlignment="1">
      <alignment horizontal="right" vertical="center"/>
    </xf>
    <xf numFmtId="0" fontId="24" fillId="3" borderId="0" xfId="9" applyFont="1" applyFill="1" applyAlignment="1">
      <alignment horizontal="left" vertical="center"/>
    </xf>
    <xf numFmtId="0" fontId="27" fillId="3" borderId="0" xfId="9" applyFont="1" applyFill="1"/>
    <xf numFmtId="0" fontId="27" fillId="4" borderId="0" xfId="9" applyFont="1" applyFill="1" applyAlignment="1">
      <alignment horizontal="center" vertical="center"/>
    </xf>
    <xf numFmtId="0" fontId="27" fillId="4" borderId="0" xfId="9" applyFont="1" applyFill="1"/>
    <xf numFmtId="0" fontId="28" fillId="5" borderId="0" xfId="9" applyFont="1" applyFill="1"/>
    <xf numFmtId="0" fontId="17" fillId="0" borderId="0" xfId="9" applyFont="1" applyAlignment="1">
      <alignment horizontal="center"/>
    </xf>
    <xf numFmtId="0" fontId="18" fillId="3" borderId="0" xfId="8" applyFont="1" applyFill="1" applyAlignment="1">
      <alignment horizontal="right" vertical="center"/>
    </xf>
    <xf numFmtId="0" fontId="19" fillId="3" borderId="0" xfId="8" applyFont="1" applyFill="1" applyAlignment="1">
      <alignment horizontal="left" vertical="center"/>
    </xf>
    <xf numFmtId="0" fontId="25" fillId="4" borderId="0" xfId="8" applyFont="1" applyFill="1" applyAlignment="1">
      <alignment horizontal="center" vertical="center"/>
    </xf>
    <xf numFmtId="0" fontId="25" fillId="4" borderId="0" xfId="8" applyFont="1" applyFill="1"/>
    <xf numFmtId="4" fontId="17" fillId="0" borderId="0" xfId="8" applyNumberFormat="1" applyFont="1"/>
    <xf numFmtId="0" fontId="30" fillId="3" borderId="0" xfId="8" applyFont="1" applyFill="1" applyAlignment="1">
      <alignment horizontal="right" vertical="center"/>
    </xf>
    <xf numFmtId="0" fontId="29" fillId="3" borderId="0" xfId="8" applyFont="1" applyFill="1" applyAlignment="1">
      <alignment horizontal="left" vertical="center"/>
    </xf>
    <xf numFmtId="0" fontId="31" fillId="0" borderId="0" xfId="8" applyFont="1" applyAlignment="1">
      <alignment vertical="center"/>
    </xf>
    <xf numFmtId="0" fontId="32" fillId="4" borderId="0" xfId="8" applyFont="1" applyFill="1" applyAlignment="1">
      <alignment horizontal="center" vertical="center"/>
    </xf>
    <xf numFmtId="0" fontId="32" fillId="4" borderId="0" xfId="8" applyFont="1" applyFill="1"/>
    <xf numFmtId="0" fontId="31" fillId="0" borderId="0" xfId="8" applyFont="1"/>
    <xf numFmtId="0" fontId="33" fillId="5" borderId="0" xfId="8" applyFont="1" applyFill="1"/>
    <xf numFmtId="0" fontId="31" fillId="0" borderId="0" xfId="8" applyFont="1" applyAlignment="1">
      <alignment horizontal="center"/>
    </xf>
    <xf numFmtId="4" fontId="31" fillId="0" borderId="0" xfId="8" applyNumberFormat="1" applyFont="1"/>
    <xf numFmtId="4" fontId="31" fillId="2" borderId="0" xfId="8" applyNumberFormat="1" applyFont="1" applyFill="1"/>
    <xf numFmtId="3" fontId="31" fillId="0" borderId="0" xfId="8" applyNumberFormat="1" applyFont="1"/>
    <xf numFmtId="0" fontId="33" fillId="6" borderId="0" xfId="8" applyFont="1" applyFill="1"/>
    <xf numFmtId="0" fontId="32" fillId="8" borderId="0" xfId="0" applyFont="1" applyFill="1"/>
    <xf numFmtId="0" fontId="33" fillId="9" borderId="0" xfId="0" applyFont="1" applyFill="1"/>
    <xf numFmtId="0" fontId="33" fillId="10" borderId="0" xfId="0" applyFont="1" applyFill="1"/>
    <xf numFmtId="0" fontId="31" fillId="0" borderId="0" xfId="0" applyFont="1" applyAlignment="1">
      <alignment horizontal="center"/>
    </xf>
    <xf numFmtId="0" fontId="31" fillId="0" borderId="0" xfId="0" applyFont="1"/>
    <xf numFmtId="4" fontId="31" fillId="0" borderId="0" xfId="0" applyNumberFormat="1" applyFont="1"/>
    <xf numFmtId="0" fontId="25" fillId="4" borderId="0" xfId="12" applyFont="1" applyFill="1"/>
    <xf numFmtId="0" fontId="26" fillId="5" borderId="0" xfId="12" applyFont="1" applyFill="1"/>
    <xf numFmtId="0" fontId="26" fillId="5" borderId="0" xfId="12" applyFont="1" applyFill="1" applyAlignment="1">
      <alignment horizontal="center"/>
    </xf>
    <xf numFmtId="0" fontId="26" fillId="5" borderId="0" xfId="12" applyFont="1" applyFill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19" fillId="0" borderId="0" xfId="12" applyFont="1"/>
    <xf numFmtId="4" fontId="19" fillId="0" borderId="0" xfId="12" applyNumberFormat="1" applyFont="1"/>
    <xf numFmtId="9" fontId="20" fillId="0" borderId="0" xfId="14" applyFont="1"/>
    <xf numFmtId="0" fontId="17" fillId="0" borderId="0" xfId="12" applyFont="1"/>
    <xf numFmtId="0" fontId="20" fillId="0" borderId="0" xfId="12" applyFont="1" applyAlignment="1">
      <alignment horizontal="center" vertical="center"/>
    </xf>
    <xf numFmtId="0" fontId="20" fillId="0" borderId="0" xfId="12" applyFont="1"/>
    <xf numFmtId="4" fontId="20" fillId="0" borderId="0" xfId="12" applyNumberFormat="1" applyFont="1"/>
    <xf numFmtId="0" fontId="20" fillId="0" borderId="0" xfId="12" applyFont="1" applyAlignment="1">
      <alignment wrapText="1"/>
    </xf>
    <xf numFmtId="0" fontId="19" fillId="0" borderId="0" xfId="12" applyFont="1" applyAlignment="1">
      <alignment wrapText="1"/>
    </xf>
    <xf numFmtId="0" fontId="19" fillId="0" borderId="0" xfId="12" applyFont="1" applyAlignment="1">
      <alignment horizontal="center"/>
    </xf>
    <xf numFmtId="0" fontId="20" fillId="0" borderId="0" xfId="12" applyFont="1" applyAlignment="1">
      <alignment horizontal="center"/>
    </xf>
    <xf numFmtId="4" fontId="17" fillId="0" borderId="0" xfId="12" applyNumberFormat="1" applyFont="1"/>
    <xf numFmtId="9" fontId="19" fillId="0" borderId="0" xfId="12" applyNumberFormat="1" applyFont="1"/>
    <xf numFmtId="9" fontId="20" fillId="0" borderId="0" xfId="12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8" fillId="3" borderId="0" xfId="8" applyFont="1" applyFill="1" applyAlignment="1">
      <alignment horizontal="center" vertical="center"/>
    </xf>
    <xf numFmtId="0" fontId="29" fillId="3" borderId="0" xfId="8" applyFont="1" applyFill="1" applyAlignment="1">
      <alignment horizontal="center" vertical="center"/>
    </xf>
    <xf numFmtId="0" fontId="29" fillId="3" borderId="0" xfId="8" applyFont="1" applyFill="1" applyAlignment="1">
      <alignment vertical="center"/>
    </xf>
    <xf numFmtId="0" fontId="1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23" fillId="7" borderId="1" xfId="13" applyFont="1" applyFill="1" applyBorder="1" applyAlignment="1">
      <alignment horizontal="center" vertical="center"/>
    </xf>
    <xf numFmtId="0" fontId="22" fillId="3" borderId="0" xfId="9" applyFont="1" applyFill="1" applyAlignment="1">
      <alignment horizontal="center" vertical="center"/>
    </xf>
    <xf numFmtId="0" fontId="22" fillId="3" borderId="0" xfId="9" applyFont="1" applyFill="1" applyAlignment="1">
      <alignment vertical="center"/>
    </xf>
    <xf numFmtId="0" fontId="22" fillId="3" borderId="0" xfId="9" applyFont="1" applyFill="1" applyAlignment="1">
      <alignment horizontal="center"/>
    </xf>
    <xf numFmtId="0" fontId="22" fillId="3" borderId="0" xfId="9" applyFont="1" applyFill="1"/>
    <xf numFmtId="0" fontId="34" fillId="0" borderId="0" xfId="10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22860</xdr:rowOff>
    </xdr:from>
    <xdr:to>
      <xdr:col>2</xdr:col>
      <xdr:colOff>76200</xdr:colOff>
      <xdr:row>3</xdr:row>
      <xdr:rowOff>143510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D3065DD-03F0-4D09-9D65-91FF9FDA0BE5}"/>
            </a:ext>
          </a:extLst>
        </xdr:cNvPr>
        <xdr:cNvGrpSpPr/>
      </xdr:nvGrpSpPr>
      <xdr:grpSpPr>
        <a:xfrm>
          <a:off x="15240" y="22860"/>
          <a:ext cx="6530340" cy="737870"/>
          <a:chOff x="-912864" y="22860"/>
          <a:chExt cx="6064528" cy="73787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912864" y="2286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626F125D-2462-4D2B-9B58-24623F49E4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8164" y="60960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76200</xdr:colOff>
      <xdr:row>47</xdr:row>
      <xdr:rowOff>53340</xdr:rowOff>
    </xdr:from>
    <xdr:to>
      <xdr:col>1</xdr:col>
      <xdr:colOff>4800600</xdr:colOff>
      <xdr:row>52</xdr:row>
      <xdr:rowOff>100965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F67F2FC-5825-4312-BDAC-213050600378}"/>
            </a:ext>
          </a:extLst>
        </xdr:cNvPr>
        <xdr:cNvSpPr txBox="1">
          <a:spLocks noChangeArrowheads="1"/>
        </xdr:cNvSpPr>
      </xdr:nvSpPr>
      <xdr:spPr bwMode="auto">
        <a:xfrm>
          <a:off x="76200" y="651510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83820</xdr:rowOff>
    </xdr:from>
    <xdr:to>
      <xdr:col>3</xdr:col>
      <xdr:colOff>15240</xdr:colOff>
      <xdr:row>3</xdr:row>
      <xdr:rowOff>111125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E1BCE19-FD26-4DEE-B42D-D795A2E78603}"/>
            </a:ext>
          </a:extLst>
        </xdr:cNvPr>
        <xdr:cNvGrpSpPr/>
      </xdr:nvGrpSpPr>
      <xdr:grpSpPr>
        <a:xfrm>
          <a:off x="342900" y="83820"/>
          <a:ext cx="7124700" cy="735965"/>
          <a:chOff x="0" y="0"/>
          <a:chExt cx="7124700" cy="73596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6344708C-E14D-4645-9418-CD0E313083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91200" y="22860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662940</xdr:colOff>
      <xdr:row>216</xdr:row>
      <xdr:rowOff>76200</xdr:rowOff>
    </xdr:from>
    <xdr:to>
      <xdr:col>2</xdr:col>
      <xdr:colOff>411480</xdr:colOff>
      <xdr:row>221</xdr:row>
      <xdr:rowOff>123825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B758D861-AAC1-4E68-B648-895742A9C2FD}"/>
            </a:ext>
          </a:extLst>
        </xdr:cNvPr>
        <xdr:cNvSpPr txBox="1">
          <a:spLocks noChangeArrowheads="1"/>
        </xdr:cNvSpPr>
      </xdr:nvSpPr>
      <xdr:spPr bwMode="auto">
        <a:xfrm>
          <a:off x="662940" y="3416808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33019</xdr:rowOff>
    </xdr:from>
    <xdr:to>
      <xdr:col>5</xdr:col>
      <xdr:colOff>2451100</xdr:colOff>
      <xdr:row>3</xdr:row>
      <xdr:rowOff>190512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75F4CA0-F744-4BC4-AD9D-35CB2B9E28CC}"/>
            </a:ext>
          </a:extLst>
        </xdr:cNvPr>
        <xdr:cNvGrpSpPr/>
      </xdr:nvGrpSpPr>
      <xdr:grpSpPr>
        <a:xfrm>
          <a:off x="1739900" y="33019"/>
          <a:ext cx="10185400" cy="881393"/>
          <a:chOff x="-203200" y="-17781"/>
          <a:chExt cx="10185400" cy="881393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03200" y="0"/>
            <a:ext cx="1374775" cy="863612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775CF334-B0AC-4534-8BC7-A4018FE8CC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21040" y="-17781"/>
            <a:ext cx="1661160" cy="871713"/>
          </a:xfrm>
          <a:prstGeom prst="rect">
            <a:avLst/>
          </a:prstGeom>
          <a:noFill/>
        </xdr:spPr>
      </xdr:pic>
    </xdr:grpSp>
    <xdr:clientData/>
  </xdr:twoCellAnchor>
  <xdr:twoCellAnchor>
    <xdr:from>
      <xdr:col>1</xdr:col>
      <xdr:colOff>25400</xdr:colOff>
      <xdr:row>175</xdr:row>
      <xdr:rowOff>114300</xdr:rowOff>
    </xdr:from>
    <xdr:to>
      <xdr:col>4</xdr:col>
      <xdr:colOff>177800</xdr:colOff>
      <xdr:row>184</xdr:row>
      <xdr:rowOff>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D6C10F43-018D-4D4B-9B89-FCEDFD4EF0E6}"/>
            </a:ext>
          </a:extLst>
        </xdr:cNvPr>
        <xdr:cNvSpPr txBox="1">
          <a:spLocks noChangeArrowheads="1"/>
        </xdr:cNvSpPr>
      </xdr:nvSpPr>
      <xdr:spPr bwMode="auto">
        <a:xfrm>
          <a:off x="711200" y="31483300"/>
          <a:ext cx="7023100" cy="1079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4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4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4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220980</xdr:rowOff>
    </xdr:from>
    <xdr:to>
      <xdr:col>3</xdr:col>
      <xdr:colOff>7620</xdr:colOff>
      <xdr:row>4</xdr:row>
      <xdr:rowOff>12065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12CEEBD-AAE2-479F-BD7E-D6EDBA8F4D4A}"/>
            </a:ext>
          </a:extLst>
        </xdr:cNvPr>
        <xdr:cNvGrpSpPr/>
      </xdr:nvGrpSpPr>
      <xdr:grpSpPr>
        <a:xfrm>
          <a:off x="320040" y="220980"/>
          <a:ext cx="5913120" cy="735965"/>
          <a:chOff x="0" y="0"/>
          <a:chExt cx="5913120" cy="73596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CA03A9D-D4A7-4601-A7D9-8800DC9C4A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79620" y="15240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701040</xdr:colOff>
      <xdr:row>33</xdr:row>
      <xdr:rowOff>53340</xdr:rowOff>
    </xdr:from>
    <xdr:to>
      <xdr:col>3</xdr:col>
      <xdr:colOff>601980</xdr:colOff>
      <xdr:row>38</xdr:row>
      <xdr:rowOff>100965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3C3182E-6A88-46E8-9806-D634CD97D361}"/>
            </a:ext>
          </a:extLst>
        </xdr:cNvPr>
        <xdr:cNvSpPr txBox="1">
          <a:spLocks noChangeArrowheads="1"/>
        </xdr:cNvSpPr>
      </xdr:nvSpPr>
      <xdr:spPr bwMode="auto">
        <a:xfrm>
          <a:off x="701040" y="52044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137160</xdr:rowOff>
    </xdr:from>
    <xdr:to>
      <xdr:col>3</xdr:col>
      <xdr:colOff>243840</xdr:colOff>
      <xdr:row>3</xdr:row>
      <xdr:rowOff>196850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4221AA6-7592-48D5-8CB6-A5240FE713F8}"/>
            </a:ext>
          </a:extLst>
        </xdr:cNvPr>
        <xdr:cNvGrpSpPr/>
      </xdr:nvGrpSpPr>
      <xdr:grpSpPr>
        <a:xfrm>
          <a:off x="91440" y="137160"/>
          <a:ext cx="6240780" cy="768350"/>
          <a:chOff x="-358140" y="-60960"/>
          <a:chExt cx="6240780" cy="76835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358140" y="-3048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3BF0821-ED4B-44D0-8BFF-C58F1C7899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9140" y="-60960"/>
            <a:ext cx="1333500" cy="76835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723900</xdr:colOff>
      <xdr:row>155</xdr:row>
      <xdr:rowOff>47625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B1867869-0D4D-40A6-A04A-546664DD8DE7}"/>
            </a:ext>
          </a:extLst>
        </xdr:cNvPr>
        <xdr:cNvSpPr txBox="1">
          <a:spLocks noChangeArrowheads="1"/>
        </xdr:cNvSpPr>
      </xdr:nvSpPr>
      <xdr:spPr bwMode="auto">
        <a:xfrm>
          <a:off x="685800" y="1985772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160020</xdr:rowOff>
    </xdr:from>
    <xdr:to>
      <xdr:col>2</xdr:col>
      <xdr:colOff>990600</xdr:colOff>
      <xdr:row>3</xdr:row>
      <xdr:rowOff>210185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A5BB610-4ABA-421A-81AC-F522F34A1C7F}"/>
            </a:ext>
          </a:extLst>
        </xdr:cNvPr>
        <xdr:cNvGrpSpPr/>
      </xdr:nvGrpSpPr>
      <xdr:grpSpPr>
        <a:xfrm>
          <a:off x="419100" y="160020"/>
          <a:ext cx="5615940" cy="735965"/>
          <a:chOff x="0" y="0"/>
          <a:chExt cx="5615940" cy="73596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50D6DE7-338E-4A2B-9D12-DCC0931595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2440" y="22860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289560</xdr:colOff>
      <xdr:row>25</xdr:row>
      <xdr:rowOff>15240</xdr:rowOff>
    </xdr:from>
    <xdr:to>
      <xdr:col>2</xdr:col>
      <xdr:colOff>1203960</xdr:colOff>
      <xdr:row>30</xdr:row>
      <xdr:rowOff>62865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7EB24E11-3AAF-46B3-822A-EEFACDFD31D2}"/>
            </a:ext>
          </a:extLst>
        </xdr:cNvPr>
        <xdr:cNvSpPr txBox="1">
          <a:spLocks noChangeArrowheads="1"/>
        </xdr:cNvSpPr>
      </xdr:nvSpPr>
      <xdr:spPr bwMode="auto">
        <a:xfrm>
          <a:off x="289560" y="3749040"/>
          <a:ext cx="595884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53340</xdr:rowOff>
    </xdr:from>
    <xdr:to>
      <xdr:col>2</xdr:col>
      <xdr:colOff>1615440</xdr:colOff>
      <xdr:row>3</xdr:row>
      <xdr:rowOff>80645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937C4F8-FA33-4B0A-BF9B-8D2390487E95}"/>
            </a:ext>
          </a:extLst>
        </xdr:cNvPr>
        <xdr:cNvGrpSpPr/>
      </xdr:nvGrpSpPr>
      <xdr:grpSpPr>
        <a:xfrm>
          <a:off x="144780" y="53340"/>
          <a:ext cx="6598920" cy="735965"/>
          <a:chOff x="0" y="0"/>
          <a:chExt cx="6598920" cy="73596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20C211DA-03CD-4C42-A21B-A8844C77CF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65420" y="7620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419100</xdr:colOff>
      <xdr:row>45</xdr:row>
      <xdr:rowOff>106680</xdr:rowOff>
    </xdr:from>
    <xdr:to>
      <xdr:col>2</xdr:col>
      <xdr:colOff>1417320</xdr:colOff>
      <xdr:row>51</xdr:row>
      <xdr:rowOff>24765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A5DD4A19-7149-4752-BDFB-35FB1E44A7AA}"/>
            </a:ext>
          </a:extLst>
        </xdr:cNvPr>
        <xdr:cNvSpPr txBox="1">
          <a:spLocks noChangeArrowheads="1"/>
        </xdr:cNvSpPr>
      </xdr:nvSpPr>
      <xdr:spPr bwMode="auto">
        <a:xfrm>
          <a:off x="419100" y="640842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957385</xdr:colOff>
      <xdr:row>0</xdr:row>
      <xdr:rowOff>33020</xdr:rowOff>
    </xdr:from>
    <xdr:to>
      <xdr:col>5</xdr:col>
      <xdr:colOff>156894</xdr:colOff>
      <xdr:row>3</xdr:row>
      <xdr:rowOff>130272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68957E3-F345-4303-8BED-8ABD67D68CB0}"/>
            </a:ext>
          </a:extLst>
        </xdr:cNvPr>
        <xdr:cNvGrpSpPr/>
      </xdr:nvGrpSpPr>
      <xdr:grpSpPr>
        <a:xfrm>
          <a:off x="1641231" y="33020"/>
          <a:ext cx="8333740" cy="800637"/>
          <a:chOff x="0" y="-64672"/>
          <a:chExt cx="8333740" cy="80063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51F0FFA-E919-4206-937C-8ED657E598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0240" y="-64672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1</xdr:col>
      <xdr:colOff>254000</xdr:colOff>
      <xdr:row>60</xdr:row>
      <xdr:rowOff>97692</xdr:rowOff>
    </xdr:from>
    <xdr:to>
      <xdr:col>3</xdr:col>
      <xdr:colOff>489634</xdr:colOff>
      <xdr:row>66</xdr:row>
      <xdr:rowOff>31017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A536F76A-81DB-4483-923E-5D12BA0FF3A2}"/>
            </a:ext>
          </a:extLst>
        </xdr:cNvPr>
        <xdr:cNvSpPr txBox="1">
          <a:spLocks noChangeArrowheads="1"/>
        </xdr:cNvSpPr>
      </xdr:nvSpPr>
      <xdr:spPr bwMode="auto">
        <a:xfrm>
          <a:off x="937846" y="10228384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28" activePane="bottomLeft" state="frozen"/>
      <selection activeCell="A14" sqref="A14:B14"/>
      <selection pane="bottomLeft" activeCell="D1" sqref="A1:D54"/>
    </sheetView>
  </sheetViews>
  <sheetFormatPr baseColWidth="10" defaultColWidth="12.88671875" defaultRowHeight="10.199999999999999" x14ac:dyDescent="0.2"/>
  <cols>
    <col min="1" max="1" width="20.44140625" style="1" customWidth="1"/>
    <col min="2" max="2" width="73.88671875" style="1" bestFit="1" customWidth="1"/>
    <col min="3" max="3" width="10.77734375" style="1" customWidth="1"/>
    <col min="4" max="4" width="14.21875" style="1" customWidth="1"/>
    <col min="5" max="16384" width="12.88671875" style="1"/>
  </cols>
  <sheetData>
    <row r="1" spans="1:4" ht="16.2" customHeight="1" x14ac:dyDescent="0.2">
      <c r="A1" s="191" t="s">
        <v>600</v>
      </c>
      <c r="B1" s="192"/>
      <c r="C1" s="79" t="s">
        <v>495</v>
      </c>
      <c r="D1" s="80">
        <v>2025</v>
      </c>
    </row>
    <row r="2" spans="1:4" ht="16.2" customHeight="1" x14ac:dyDescent="0.2">
      <c r="A2" s="193" t="s">
        <v>494</v>
      </c>
      <c r="B2" s="194"/>
      <c r="C2" s="10" t="s">
        <v>496</v>
      </c>
      <c r="D2" s="81" t="s">
        <v>501</v>
      </c>
    </row>
    <row r="3" spans="1:4" ht="16.2" customHeight="1" x14ac:dyDescent="0.2">
      <c r="A3" s="195" t="s">
        <v>601</v>
      </c>
      <c r="B3" s="196"/>
      <c r="C3" s="10" t="s">
        <v>497</v>
      </c>
      <c r="D3" s="82">
        <v>2</v>
      </c>
    </row>
    <row r="4" spans="1:4" ht="16.2" customHeight="1" x14ac:dyDescent="0.2">
      <c r="A4" s="197" t="s">
        <v>516</v>
      </c>
      <c r="B4" s="198"/>
      <c r="C4" s="198"/>
      <c r="D4" s="199"/>
    </row>
    <row r="5" spans="1:4" ht="15" customHeight="1" x14ac:dyDescent="0.2">
      <c r="A5" s="68" t="s">
        <v>29</v>
      </c>
      <c r="B5" s="67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29" t="s">
        <v>480</v>
      </c>
      <c r="B10" s="30" t="s">
        <v>555</v>
      </c>
    </row>
    <row r="11" spans="1:4" x14ac:dyDescent="0.2">
      <c r="A11" s="29" t="s">
        <v>481</v>
      </c>
      <c r="B11" s="30" t="s">
        <v>277</v>
      </c>
    </row>
    <row r="12" spans="1:4" x14ac:dyDescent="0.2">
      <c r="A12" s="29" t="s">
        <v>1</v>
      </c>
      <c r="B12" s="30" t="s">
        <v>2</v>
      </c>
    </row>
    <row r="13" spans="1:4" x14ac:dyDescent="0.2">
      <c r="A13" s="29" t="s">
        <v>3</v>
      </c>
      <c r="B13" s="30" t="s">
        <v>4</v>
      </c>
    </row>
    <row r="14" spans="1:4" x14ac:dyDescent="0.2">
      <c r="A14" s="29" t="s">
        <v>5</v>
      </c>
      <c r="B14" s="30" t="s">
        <v>6</v>
      </c>
    </row>
    <row r="15" spans="1:4" x14ac:dyDescent="0.2">
      <c r="A15" s="29" t="s">
        <v>82</v>
      </c>
      <c r="B15" s="30" t="s">
        <v>489</v>
      </c>
    </row>
    <row r="16" spans="1:4" x14ac:dyDescent="0.2">
      <c r="A16" s="29" t="s">
        <v>7</v>
      </c>
      <c r="B16" s="30" t="s">
        <v>490</v>
      </c>
    </row>
    <row r="17" spans="1:2" x14ac:dyDescent="0.2">
      <c r="A17" s="29" t="s">
        <v>8</v>
      </c>
      <c r="B17" s="30" t="s">
        <v>81</v>
      </c>
    </row>
    <row r="18" spans="1:2" x14ac:dyDescent="0.2">
      <c r="A18" s="29" t="s">
        <v>9</v>
      </c>
      <c r="B18" s="30" t="s">
        <v>10</v>
      </c>
    </row>
    <row r="19" spans="1:2" x14ac:dyDescent="0.2">
      <c r="A19" s="29" t="s">
        <v>11</v>
      </c>
      <c r="B19" s="30" t="s">
        <v>12</v>
      </c>
    </row>
    <row r="20" spans="1:2" x14ac:dyDescent="0.2">
      <c r="A20" s="29" t="s">
        <v>13</v>
      </c>
      <c r="B20" s="30" t="s">
        <v>14</v>
      </c>
    </row>
    <row r="21" spans="1:2" x14ac:dyDescent="0.2">
      <c r="A21" s="29" t="s">
        <v>15</v>
      </c>
      <c r="B21" s="30" t="s">
        <v>16</v>
      </c>
    </row>
    <row r="22" spans="1:2" x14ac:dyDescent="0.2">
      <c r="A22" s="29" t="s">
        <v>17</v>
      </c>
      <c r="B22" s="30" t="s">
        <v>491</v>
      </c>
    </row>
    <row r="23" spans="1:2" x14ac:dyDescent="0.2">
      <c r="A23" s="29" t="s">
        <v>18</v>
      </c>
      <c r="B23" s="30" t="s">
        <v>19</v>
      </c>
    </row>
    <row r="24" spans="1:2" x14ac:dyDescent="0.2">
      <c r="A24" s="29" t="s">
        <v>20</v>
      </c>
      <c r="B24" s="30" t="s">
        <v>114</v>
      </c>
    </row>
    <row r="25" spans="1:2" x14ac:dyDescent="0.2">
      <c r="A25" s="29" t="s">
        <v>21</v>
      </c>
      <c r="B25" s="30" t="s">
        <v>583</v>
      </c>
    </row>
    <row r="26" spans="1:2" x14ac:dyDescent="0.2">
      <c r="A26" s="29" t="s">
        <v>585</v>
      </c>
      <c r="B26" s="30" t="s">
        <v>586</v>
      </c>
    </row>
    <row r="27" spans="1:2" x14ac:dyDescent="0.2">
      <c r="A27" s="29" t="s">
        <v>584</v>
      </c>
      <c r="B27" s="30" t="s">
        <v>587</v>
      </c>
    </row>
    <row r="28" spans="1:2" x14ac:dyDescent="0.2">
      <c r="A28" s="29" t="s">
        <v>22</v>
      </c>
      <c r="B28" s="30" t="s">
        <v>23</v>
      </c>
    </row>
    <row r="29" spans="1:2" x14ac:dyDescent="0.2">
      <c r="A29" s="29" t="s">
        <v>24</v>
      </c>
      <c r="B29" s="30" t="s">
        <v>25</v>
      </c>
    </row>
    <row r="30" spans="1:2" x14ac:dyDescent="0.2">
      <c r="A30" s="29" t="s">
        <v>26</v>
      </c>
      <c r="B30" s="30" t="s">
        <v>591</v>
      </c>
    </row>
    <row r="31" spans="1:2" x14ac:dyDescent="0.2">
      <c r="A31" s="29" t="s">
        <v>27</v>
      </c>
      <c r="B31" s="30" t="s">
        <v>592</v>
      </c>
    </row>
    <row r="32" spans="1:2" x14ac:dyDescent="0.2">
      <c r="A32" s="29" t="s">
        <v>38</v>
      </c>
      <c r="B32" s="30" t="s">
        <v>593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29" t="s">
        <v>36</v>
      </c>
      <c r="B35" s="30" t="s">
        <v>31</v>
      </c>
    </row>
    <row r="36" spans="1:2" x14ac:dyDescent="0.2">
      <c r="A36" s="29" t="s">
        <v>37</v>
      </c>
      <c r="B36" s="30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0" t="s">
        <v>28</v>
      </c>
    </row>
    <row r="40" spans="1:2" x14ac:dyDescent="0.2">
      <c r="A40" s="4"/>
      <c r="B40" s="30" t="s">
        <v>517</v>
      </c>
    </row>
    <row r="41" spans="1:2" x14ac:dyDescent="0.2">
      <c r="A41" s="4"/>
      <c r="B41" s="30" t="s">
        <v>553</v>
      </c>
    </row>
    <row r="42" spans="1:2" x14ac:dyDescent="0.2">
      <c r="A42" s="4"/>
      <c r="B42" s="30" t="s">
        <v>554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25" right="0.25" top="0.75" bottom="0.75" header="0.3" footer="0.3"/>
  <pageSetup scale="85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5"/>
  <sheetViews>
    <sheetView topLeftCell="A197" zoomScaleNormal="100" workbookViewId="0">
      <selection sqref="A1:E222"/>
    </sheetView>
  </sheetViews>
  <sheetFormatPr baseColWidth="10" defaultColWidth="9.109375" defaultRowHeight="10.199999999999999" x14ac:dyDescent="0.2"/>
  <cols>
    <col min="1" max="1" width="10" style="12" customWidth="1"/>
    <col min="2" max="2" width="83" style="12" customWidth="1"/>
    <col min="3" max="4" width="15.6640625" style="12" customWidth="1"/>
    <col min="5" max="5" width="24.21875" style="12" bestFit="1" customWidth="1"/>
    <col min="6" max="16384" width="9.109375" style="12"/>
  </cols>
  <sheetData>
    <row r="1" spans="1:5" s="13" customFormat="1" ht="18.899999999999999" customHeight="1" x14ac:dyDescent="0.3">
      <c r="A1" s="200" t="s">
        <v>600</v>
      </c>
      <c r="B1" s="200"/>
      <c r="C1" s="200"/>
      <c r="D1" s="149" t="s">
        <v>498</v>
      </c>
      <c r="E1" s="150">
        <v>2025</v>
      </c>
    </row>
    <row r="2" spans="1:5" s="11" customFormat="1" ht="18.899999999999999" customHeight="1" x14ac:dyDescent="0.3">
      <c r="A2" s="200" t="s">
        <v>503</v>
      </c>
      <c r="B2" s="200"/>
      <c r="C2" s="200"/>
      <c r="D2" s="149" t="s">
        <v>499</v>
      </c>
      <c r="E2" s="150" t="s">
        <v>501</v>
      </c>
    </row>
    <row r="3" spans="1:5" s="11" customFormat="1" ht="18.899999999999999" customHeight="1" x14ac:dyDescent="0.3">
      <c r="A3" s="200" t="s">
        <v>601</v>
      </c>
      <c r="B3" s="200"/>
      <c r="C3" s="200"/>
      <c r="D3" s="149" t="s">
        <v>500</v>
      </c>
      <c r="E3" s="150">
        <v>2</v>
      </c>
    </row>
    <row r="4" spans="1:5" s="11" customFormat="1" ht="18.899999999999999" customHeight="1" x14ac:dyDescent="0.3">
      <c r="A4" s="200" t="s">
        <v>516</v>
      </c>
      <c r="B4" s="200"/>
      <c r="C4" s="200"/>
      <c r="D4" s="149"/>
      <c r="E4" s="150"/>
    </row>
    <row r="5" spans="1:5" ht="12" x14ac:dyDescent="0.25">
      <c r="A5" s="151" t="s">
        <v>116</v>
      </c>
      <c r="B5" s="152"/>
      <c r="C5" s="152"/>
      <c r="D5" s="152"/>
      <c r="E5" s="152"/>
    </row>
    <row r="6" spans="1:5" ht="11.4" x14ac:dyDescent="0.2">
      <c r="A6" s="121"/>
      <c r="B6" s="121"/>
      <c r="C6" s="121"/>
      <c r="D6" s="121"/>
      <c r="E6" s="121"/>
    </row>
    <row r="7" spans="1:5" ht="12" x14ac:dyDescent="0.25">
      <c r="A7" s="172" t="s">
        <v>557</v>
      </c>
      <c r="B7" s="172"/>
      <c r="C7" s="172"/>
      <c r="D7" s="172"/>
      <c r="E7" s="172"/>
    </row>
    <row r="8" spans="1:5" ht="12" x14ac:dyDescent="0.25">
      <c r="A8" s="173" t="s">
        <v>86</v>
      </c>
      <c r="B8" s="173" t="s">
        <v>83</v>
      </c>
      <c r="C8" s="173" t="s">
        <v>84</v>
      </c>
      <c r="D8" s="174" t="s">
        <v>276</v>
      </c>
      <c r="E8" s="175" t="s">
        <v>595</v>
      </c>
    </row>
    <row r="9" spans="1:5" ht="12" x14ac:dyDescent="0.25">
      <c r="A9" s="176">
        <v>4000</v>
      </c>
      <c r="B9" s="177" t="s">
        <v>555</v>
      </c>
      <c r="C9" s="178">
        <f>SUM(C10+C57+C69)</f>
        <v>3193948.3899999997</v>
      </c>
      <c r="D9" s="179"/>
      <c r="E9" s="180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2" x14ac:dyDescent="0.25">
      <c r="A10" s="176">
        <v>4100</v>
      </c>
      <c r="B10" s="177" t="s">
        <v>223</v>
      </c>
      <c r="C10" s="178">
        <f>SUM(C11+C21+C27+C30+C36+C39+C48)</f>
        <v>82729.34</v>
      </c>
      <c r="D10" s="179"/>
      <c r="E10" s="180"/>
    </row>
    <row r="11" spans="1:5" ht="12" x14ac:dyDescent="0.25">
      <c r="A11" s="176">
        <v>4110</v>
      </c>
      <c r="B11" s="177" t="s">
        <v>224</v>
      </c>
      <c r="C11" s="178">
        <f>SUM(C12:C20)</f>
        <v>0</v>
      </c>
      <c r="D11" s="179"/>
      <c r="E11" s="180"/>
    </row>
    <row r="12" spans="1:5" ht="11.4" x14ac:dyDescent="0.2">
      <c r="A12" s="181">
        <v>4111</v>
      </c>
      <c r="B12" s="182" t="s">
        <v>225</v>
      </c>
      <c r="C12" s="183">
        <v>0</v>
      </c>
      <c r="D12" s="179"/>
      <c r="E12" s="180"/>
    </row>
    <row r="13" spans="1:5" ht="11.4" x14ac:dyDescent="0.2">
      <c r="A13" s="181">
        <v>4112</v>
      </c>
      <c r="B13" s="182" t="s">
        <v>226</v>
      </c>
      <c r="C13" s="183">
        <v>0</v>
      </c>
      <c r="D13" s="179"/>
      <c r="E13" s="180"/>
    </row>
    <row r="14" spans="1:5" ht="11.4" x14ac:dyDescent="0.2">
      <c r="A14" s="181">
        <v>4113</v>
      </c>
      <c r="B14" s="182" t="s">
        <v>227</v>
      </c>
      <c r="C14" s="183">
        <v>0</v>
      </c>
      <c r="D14" s="179"/>
      <c r="E14" s="180"/>
    </row>
    <row r="15" spans="1:5" ht="11.4" x14ac:dyDescent="0.2">
      <c r="A15" s="181">
        <v>4114</v>
      </c>
      <c r="B15" s="182" t="s">
        <v>228</v>
      </c>
      <c r="C15" s="183">
        <v>0</v>
      </c>
      <c r="D15" s="179"/>
      <c r="E15" s="180"/>
    </row>
    <row r="16" spans="1:5" ht="11.4" x14ac:dyDescent="0.2">
      <c r="A16" s="181">
        <v>4115</v>
      </c>
      <c r="B16" s="182" t="s">
        <v>229</v>
      </c>
      <c r="C16" s="183">
        <v>0</v>
      </c>
      <c r="D16" s="179"/>
      <c r="E16" s="180"/>
    </row>
    <row r="17" spans="1:5" ht="11.4" x14ac:dyDescent="0.2">
      <c r="A17" s="181">
        <v>4116</v>
      </c>
      <c r="B17" s="182" t="s">
        <v>230</v>
      </c>
      <c r="C17" s="183">
        <v>0</v>
      </c>
      <c r="D17" s="179"/>
      <c r="E17" s="180"/>
    </row>
    <row r="18" spans="1:5" ht="11.4" x14ac:dyDescent="0.2">
      <c r="A18" s="181">
        <v>4117</v>
      </c>
      <c r="B18" s="182" t="s">
        <v>231</v>
      </c>
      <c r="C18" s="183">
        <v>0</v>
      </c>
      <c r="D18" s="179"/>
      <c r="E18" s="180"/>
    </row>
    <row r="19" spans="1:5" ht="22.8" x14ac:dyDescent="0.2">
      <c r="A19" s="181">
        <v>4118</v>
      </c>
      <c r="B19" s="184" t="s">
        <v>409</v>
      </c>
      <c r="C19" s="183">
        <v>0</v>
      </c>
      <c r="D19" s="179"/>
      <c r="E19" s="180"/>
    </row>
    <row r="20" spans="1:5" ht="11.4" x14ac:dyDescent="0.2">
      <c r="A20" s="181">
        <v>4119</v>
      </c>
      <c r="B20" s="182" t="s">
        <v>232</v>
      </c>
      <c r="C20" s="183">
        <v>0</v>
      </c>
      <c r="D20" s="179"/>
      <c r="E20" s="180"/>
    </row>
    <row r="21" spans="1:5" ht="12" x14ac:dyDescent="0.25">
      <c r="A21" s="176">
        <v>4120</v>
      </c>
      <c r="B21" s="177" t="s">
        <v>233</v>
      </c>
      <c r="C21" s="178">
        <f>SUM(C22:C26)</f>
        <v>0</v>
      </c>
      <c r="D21" s="179"/>
      <c r="E21" s="180"/>
    </row>
    <row r="22" spans="1:5" ht="11.4" x14ac:dyDescent="0.2">
      <c r="A22" s="181">
        <v>4121</v>
      </c>
      <c r="B22" s="182" t="s">
        <v>234</v>
      </c>
      <c r="C22" s="183">
        <v>0</v>
      </c>
      <c r="D22" s="179"/>
      <c r="E22" s="180"/>
    </row>
    <row r="23" spans="1:5" ht="11.4" x14ac:dyDescent="0.2">
      <c r="A23" s="181">
        <v>4122</v>
      </c>
      <c r="B23" s="182" t="s">
        <v>410</v>
      </c>
      <c r="C23" s="183">
        <v>0</v>
      </c>
      <c r="D23" s="179"/>
      <c r="E23" s="180"/>
    </row>
    <row r="24" spans="1:5" ht="11.4" x14ac:dyDescent="0.2">
      <c r="A24" s="181">
        <v>4123</v>
      </c>
      <c r="B24" s="182" t="s">
        <v>235</v>
      </c>
      <c r="C24" s="183">
        <v>0</v>
      </c>
      <c r="D24" s="179"/>
      <c r="E24" s="180"/>
    </row>
    <row r="25" spans="1:5" ht="11.4" x14ac:dyDescent="0.2">
      <c r="A25" s="181">
        <v>4124</v>
      </c>
      <c r="B25" s="182" t="s">
        <v>236</v>
      </c>
      <c r="C25" s="183">
        <v>0</v>
      </c>
      <c r="D25" s="179"/>
      <c r="E25" s="180"/>
    </row>
    <row r="26" spans="1:5" ht="11.4" x14ac:dyDescent="0.2">
      <c r="A26" s="181">
        <v>4129</v>
      </c>
      <c r="B26" s="182" t="s">
        <v>237</v>
      </c>
      <c r="C26" s="183">
        <v>0</v>
      </c>
      <c r="D26" s="179"/>
      <c r="E26" s="180"/>
    </row>
    <row r="27" spans="1:5" ht="12" x14ac:dyDescent="0.25">
      <c r="A27" s="176">
        <v>4130</v>
      </c>
      <c r="B27" s="177" t="s">
        <v>238</v>
      </c>
      <c r="C27" s="178">
        <f>SUM(C28:C29)</f>
        <v>0</v>
      </c>
      <c r="D27" s="179"/>
      <c r="E27" s="180"/>
    </row>
    <row r="28" spans="1:5" ht="11.4" x14ac:dyDescent="0.2">
      <c r="A28" s="181">
        <v>4131</v>
      </c>
      <c r="B28" s="182" t="s">
        <v>239</v>
      </c>
      <c r="C28" s="183">
        <v>0</v>
      </c>
      <c r="D28" s="179"/>
      <c r="E28" s="180"/>
    </row>
    <row r="29" spans="1:5" ht="22.8" x14ac:dyDescent="0.2">
      <c r="A29" s="181">
        <v>4132</v>
      </c>
      <c r="B29" s="184" t="s">
        <v>411</v>
      </c>
      <c r="C29" s="183">
        <v>0</v>
      </c>
      <c r="D29" s="179"/>
      <c r="E29" s="180"/>
    </row>
    <row r="30" spans="1:5" ht="12" x14ac:dyDescent="0.25">
      <c r="A30" s="176">
        <v>4140</v>
      </c>
      <c r="B30" s="177" t="s">
        <v>240</v>
      </c>
      <c r="C30" s="178">
        <f>SUM(C31:C35)</f>
        <v>0</v>
      </c>
      <c r="D30" s="179"/>
      <c r="E30" s="180"/>
    </row>
    <row r="31" spans="1:5" ht="11.4" x14ac:dyDescent="0.2">
      <c r="A31" s="181">
        <v>4141</v>
      </c>
      <c r="B31" s="182" t="s">
        <v>241</v>
      </c>
      <c r="C31" s="183">
        <v>0</v>
      </c>
      <c r="D31" s="179"/>
      <c r="E31" s="180"/>
    </row>
    <row r="32" spans="1:5" ht="11.4" x14ac:dyDescent="0.2">
      <c r="A32" s="181">
        <v>4143</v>
      </c>
      <c r="B32" s="182" t="s">
        <v>242</v>
      </c>
      <c r="C32" s="183">
        <v>0</v>
      </c>
      <c r="D32" s="179"/>
      <c r="E32" s="180"/>
    </row>
    <row r="33" spans="1:5" ht="11.4" x14ac:dyDescent="0.2">
      <c r="A33" s="181">
        <v>4144</v>
      </c>
      <c r="B33" s="182" t="s">
        <v>243</v>
      </c>
      <c r="C33" s="183">
        <v>0</v>
      </c>
      <c r="D33" s="179"/>
      <c r="E33" s="180"/>
    </row>
    <row r="34" spans="1:5" ht="22.8" x14ac:dyDescent="0.2">
      <c r="A34" s="181">
        <v>4145</v>
      </c>
      <c r="B34" s="184" t="s">
        <v>412</v>
      </c>
      <c r="C34" s="183">
        <v>0</v>
      </c>
      <c r="D34" s="179"/>
      <c r="E34" s="180"/>
    </row>
    <row r="35" spans="1:5" ht="11.4" x14ac:dyDescent="0.2">
      <c r="A35" s="181">
        <v>4149</v>
      </c>
      <c r="B35" s="182" t="s">
        <v>244</v>
      </c>
      <c r="C35" s="183">
        <v>0</v>
      </c>
      <c r="D35" s="179"/>
      <c r="E35" s="180"/>
    </row>
    <row r="36" spans="1:5" ht="12" x14ac:dyDescent="0.25">
      <c r="A36" s="176">
        <v>4150</v>
      </c>
      <c r="B36" s="177" t="s">
        <v>413</v>
      </c>
      <c r="C36" s="178">
        <f>SUM(C37:C38)</f>
        <v>0</v>
      </c>
      <c r="D36" s="179"/>
      <c r="E36" s="180"/>
    </row>
    <row r="37" spans="1:5" ht="11.4" x14ac:dyDescent="0.2">
      <c r="A37" s="181">
        <v>4151</v>
      </c>
      <c r="B37" s="182" t="s">
        <v>413</v>
      </c>
      <c r="C37" s="183">
        <v>0</v>
      </c>
      <c r="D37" s="179"/>
      <c r="E37" s="180"/>
    </row>
    <row r="38" spans="1:5" ht="22.8" x14ac:dyDescent="0.2">
      <c r="A38" s="181">
        <v>4154</v>
      </c>
      <c r="B38" s="184" t="s">
        <v>414</v>
      </c>
      <c r="C38" s="183">
        <v>0</v>
      </c>
      <c r="D38" s="179"/>
      <c r="E38" s="180"/>
    </row>
    <row r="39" spans="1:5" ht="12" x14ac:dyDescent="0.25">
      <c r="A39" s="176">
        <v>4160</v>
      </c>
      <c r="B39" s="177" t="s">
        <v>415</v>
      </c>
      <c r="C39" s="178">
        <f>SUM(C40:C47)</f>
        <v>0</v>
      </c>
      <c r="D39" s="179"/>
      <c r="E39" s="180"/>
    </row>
    <row r="40" spans="1:5" ht="11.4" x14ac:dyDescent="0.2">
      <c r="A40" s="181">
        <v>4161</v>
      </c>
      <c r="B40" s="182" t="s">
        <v>245</v>
      </c>
      <c r="C40" s="183">
        <v>0</v>
      </c>
      <c r="D40" s="179"/>
      <c r="E40" s="180"/>
    </row>
    <row r="41" spans="1:5" ht="11.4" x14ac:dyDescent="0.2">
      <c r="A41" s="181">
        <v>4162</v>
      </c>
      <c r="B41" s="182" t="s">
        <v>246</v>
      </c>
      <c r="C41" s="183">
        <v>0</v>
      </c>
      <c r="D41" s="179"/>
      <c r="E41" s="180"/>
    </row>
    <row r="42" spans="1:5" ht="11.4" x14ac:dyDescent="0.2">
      <c r="A42" s="181">
        <v>4163</v>
      </c>
      <c r="B42" s="182" t="s">
        <v>247</v>
      </c>
      <c r="C42" s="183">
        <v>0</v>
      </c>
      <c r="D42" s="179"/>
      <c r="E42" s="180"/>
    </row>
    <row r="43" spans="1:5" ht="11.4" x14ac:dyDescent="0.2">
      <c r="A43" s="181">
        <v>4164</v>
      </c>
      <c r="B43" s="182" t="s">
        <v>248</v>
      </c>
      <c r="C43" s="183">
        <v>0</v>
      </c>
      <c r="D43" s="179"/>
      <c r="E43" s="180"/>
    </row>
    <row r="44" spans="1:5" ht="11.4" x14ac:dyDescent="0.2">
      <c r="A44" s="181">
        <v>4165</v>
      </c>
      <c r="B44" s="182" t="s">
        <v>249</v>
      </c>
      <c r="C44" s="183">
        <v>0</v>
      </c>
      <c r="D44" s="179"/>
      <c r="E44" s="180"/>
    </row>
    <row r="45" spans="1:5" ht="22.8" x14ac:dyDescent="0.2">
      <c r="A45" s="181">
        <v>4166</v>
      </c>
      <c r="B45" s="184" t="s">
        <v>416</v>
      </c>
      <c r="C45" s="183">
        <v>0</v>
      </c>
      <c r="D45" s="179"/>
      <c r="E45" s="180"/>
    </row>
    <row r="46" spans="1:5" ht="11.4" x14ac:dyDescent="0.2">
      <c r="A46" s="181">
        <v>4168</v>
      </c>
      <c r="B46" s="182" t="s">
        <v>250</v>
      </c>
      <c r="C46" s="183">
        <v>0</v>
      </c>
      <c r="D46" s="179"/>
      <c r="E46" s="180"/>
    </row>
    <row r="47" spans="1:5" ht="11.4" x14ac:dyDescent="0.2">
      <c r="A47" s="181">
        <v>4169</v>
      </c>
      <c r="B47" s="182" t="s">
        <v>251</v>
      </c>
      <c r="C47" s="183">
        <v>0</v>
      </c>
      <c r="D47" s="179"/>
      <c r="E47" s="180"/>
    </row>
    <row r="48" spans="1:5" ht="12" x14ac:dyDescent="0.25">
      <c r="A48" s="176">
        <v>4170</v>
      </c>
      <c r="B48" s="177" t="s">
        <v>493</v>
      </c>
      <c r="C48" s="178">
        <f>SUM(C49:C56)</f>
        <v>82729.34</v>
      </c>
      <c r="D48" s="179"/>
      <c r="E48" s="180"/>
    </row>
    <row r="49" spans="1:5" ht="11.4" x14ac:dyDescent="0.2">
      <c r="A49" s="181">
        <v>4171</v>
      </c>
      <c r="B49" s="182" t="s">
        <v>417</v>
      </c>
      <c r="C49" s="183">
        <v>0</v>
      </c>
      <c r="D49" s="179"/>
      <c r="E49" s="180"/>
    </row>
    <row r="50" spans="1:5" ht="11.4" x14ac:dyDescent="0.2">
      <c r="A50" s="181">
        <v>4172</v>
      </c>
      <c r="B50" s="182" t="s">
        <v>418</v>
      </c>
      <c r="C50" s="183">
        <v>0</v>
      </c>
      <c r="D50" s="179"/>
      <c r="E50" s="180"/>
    </row>
    <row r="51" spans="1:5" ht="22.8" x14ac:dyDescent="0.2">
      <c r="A51" s="181">
        <v>4173</v>
      </c>
      <c r="B51" s="184" t="s">
        <v>419</v>
      </c>
      <c r="C51" s="183">
        <v>82729.34</v>
      </c>
      <c r="D51" s="179"/>
      <c r="E51" s="180"/>
    </row>
    <row r="52" spans="1:5" ht="22.8" x14ac:dyDescent="0.2">
      <c r="A52" s="181">
        <v>4174</v>
      </c>
      <c r="B52" s="184" t="s">
        <v>420</v>
      </c>
      <c r="C52" s="183">
        <v>0</v>
      </c>
      <c r="D52" s="179"/>
      <c r="E52" s="180"/>
    </row>
    <row r="53" spans="1:5" ht="22.8" x14ac:dyDescent="0.2">
      <c r="A53" s="181">
        <v>4175</v>
      </c>
      <c r="B53" s="184" t="s">
        <v>421</v>
      </c>
      <c r="C53" s="183">
        <v>0</v>
      </c>
      <c r="D53" s="179"/>
      <c r="E53" s="180"/>
    </row>
    <row r="54" spans="1:5" ht="22.8" x14ac:dyDescent="0.2">
      <c r="A54" s="181">
        <v>4176</v>
      </c>
      <c r="B54" s="184" t="s">
        <v>422</v>
      </c>
      <c r="C54" s="183">
        <v>0</v>
      </c>
      <c r="D54" s="179"/>
      <c r="E54" s="180"/>
    </row>
    <row r="55" spans="1:5" ht="22.8" x14ac:dyDescent="0.2">
      <c r="A55" s="181">
        <v>4177</v>
      </c>
      <c r="B55" s="184" t="s">
        <v>423</v>
      </c>
      <c r="C55" s="183">
        <v>0</v>
      </c>
      <c r="D55" s="179"/>
      <c r="E55" s="180"/>
    </row>
    <row r="56" spans="1:5" ht="22.8" x14ac:dyDescent="0.2">
      <c r="A56" s="181">
        <v>4178</v>
      </c>
      <c r="B56" s="184" t="s">
        <v>424</v>
      </c>
      <c r="C56" s="183">
        <v>0</v>
      </c>
      <c r="D56" s="179"/>
      <c r="E56" s="180"/>
    </row>
    <row r="57" spans="1:5" ht="36" x14ac:dyDescent="0.25">
      <c r="A57" s="176">
        <v>4200</v>
      </c>
      <c r="B57" s="185" t="s">
        <v>425</v>
      </c>
      <c r="C57" s="178">
        <f>+C58+C64</f>
        <v>3111219.05</v>
      </c>
      <c r="D57" s="179"/>
      <c r="E57" s="180"/>
    </row>
    <row r="58" spans="1:5" ht="24" x14ac:dyDescent="0.25">
      <c r="A58" s="176">
        <v>4210</v>
      </c>
      <c r="B58" s="185" t="s">
        <v>426</v>
      </c>
      <c r="C58" s="178">
        <f>SUM(C59:C63)</f>
        <v>0</v>
      </c>
      <c r="D58" s="179"/>
      <c r="E58" s="180"/>
    </row>
    <row r="59" spans="1:5" ht="11.4" x14ac:dyDescent="0.2">
      <c r="A59" s="181">
        <v>4211</v>
      </c>
      <c r="B59" s="182" t="s">
        <v>252</v>
      </c>
      <c r="C59" s="183">
        <v>0</v>
      </c>
      <c r="D59" s="179"/>
      <c r="E59" s="180"/>
    </row>
    <row r="60" spans="1:5" ht="11.4" x14ac:dyDescent="0.2">
      <c r="A60" s="181">
        <v>4212</v>
      </c>
      <c r="B60" s="182" t="s">
        <v>253</v>
      </c>
      <c r="C60" s="183">
        <v>0</v>
      </c>
      <c r="D60" s="179"/>
      <c r="E60" s="180"/>
    </row>
    <row r="61" spans="1:5" ht="11.4" x14ac:dyDescent="0.2">
      <c r="A61" s="181">
        <v>4213</v>
      </c>
      <c r="B61" s="182" t="s">
        <v>254</v>
      </c>
      <c r="C61" s="183">
        <v>0</v>
      </c>
      <c r="D61" s="179"/>
      <c r="E61" s="180"/>
    </row>
    <row r="62" spans="1:5" ht="11.4" x14ac:dyDescent="0.2">
      <c r="A62" s="181">
        <v>4214</v>
      </c>
      <c r="B62" s="182" t="s">
        <v>427</v>
      </c>
      <c r="C62" s="183">
        <v>0</v>
      </c>
      <c r="D62" s="179"/>
      <c r="E62" s="180"/>
    </row>
    <row r="63" spans="1:5" ht="11.4" x14ac:dyDescent="0.2">
      <c r="A63" s="181">
        <v>4215</v>
      </c>
      <c r="B63" s="182" t="s">
        <v>428</v>
      </c>
      <c r="C63" s="183">
        <v>0</v>
      </c>
      <c r="D63" s="179"/>
      <c r="E63" s="180"/>
    </row>
    <row r="64" spans="1:5" ht="12" x14ac:dyDescent="0.25">
      <c r="A64" s="176">
        <v>4220</v>
      </c>
      <c r="B64" s="177" t="s">
        <v>255</v>
      </c>
      <c r="C64" s="178">
        <f>SUM(C65:C68)</f>
        <v>3111219.05</v>
      </c>
      <c r="D64" s="179"/>
      <c r="E64" s="180"/>
    </row>
    <row r="65" spans="1:5" ht="11.4" x14ac:dyDescent="0.2">
      <c r="A65" s="181">
        <v>4221</v>
      </c>
      <c r="B65" s="182" t="s">
        <v>256</v>
      </c>
      <c r="C65" s="183">
        <v>3111219.05</v>
      </c>
      <c r="D65" s="179"/>
      <c r="E65" s="180"/>
    </row>
    <row r="66" spans="1:5" ht="11.4" x14ac:dyDescent="0.2">
      <c r="A66" s="181">
        <v>4223</v>
      </c>
      <c r="B66" s="182" t="s">
        <v>257</v>
      </c>
      <c r="C66" s="183">
        <v>0</v>
      </c>
      <c r="D66" s="179"/>
      <c r="E66" s="180"/>
    </row>
    <row r="67" spans="1:5" ht="11.4" x14ac:dyDescent="0.2">
      <c r="A67" s="181">
        <v>4225</v>
      </c>
      <c r="B67" s="182" t="s">
        <v>259</v>
      </c>
      <c r="C67" s="183">
        <v>0</v>
      </c>
      <c r="D67" s="179"/>
      <c r="E67" s="180"/>
    </row>
    <row r="68" spans="1:5" ht="11.4" x14ac:dyDescent="0.2">
      <c r="A68" s="181">
        <v>4227</v>
      </c>
      <c r="B68" s="182" t="s">
        <v>429</v>
      </c>
      <c r="C68" s="183">
        <v>0</v>
      </c>
      <c r="D68" s="179"/>
      <c r="E68" s="180"/>
    </row>
    <row r="69" spans="1:5" ht="12" x14ac:dyDescent="0.25">
      <c r="A69" s="186">
        <v>4300</v>
      </c>
      <c r="B69" s="177" t="s">
        <v>260</v>
      </c>
      <c r="C69" s="178">
        <f>C70+C73+C79+C81+C83</f>
        <v>0</v>
      </c>
      <c r="D69" s="182"/>
      <c r="E69" s="182"/>
    </row>
    <row r="70" spans="1:5" ht="12" x14ac:dyDescent="0.25">
      <c r="A70" s="186">
        <v>4310</v>
      </c>
      <c r="B70" s="177" t="s">
        <v>261</v>
      </c>
      <c r="C70" s="178">
        <f>SUM(C71:C72)</f>
        <v>0</v>
      </c>
      <c r="D70" s="182"/>
      <c r="E70" s="182"/>
    </row>
    <row r="71" spans="1:5" ht="11.4" x14ac:dyDescent="0.2">
      <c r="A71" s="187">
        <v>4311</v>
      </c>
      <c r="B71" s="182" t="s">
        <v>430</v>
      </c>
      <c r="C71" s="183">
        <v>0</v>
      </c>
      <c r="D71" s="182"/>
      <c r="E71" s="182"/>
    </row>
    <row r="72" spans="1:5" ht="11.4" x14ac:dyDescent="0.2">
      <c r="A72" s="187">
        <v>4319</v>
      </c>
      <c r="B72" s="182" t="s">
        <v>262</v>
      </c>
      <c r="C72" s="183">
        <v>0</v>
      </c>
      <c r="D72" s="182"/>
      <c r="E72" s="182"/>
    </row>
    <row r="73" spans="1:5" ht="12" x14ac:dyDescent="0.25">
      <c r="A73" s="186">
        <v>4320</v>
      </c>
      <c r="B73" s="177" t="s">
        <v>263</v>
      </c>
      <c r="C73" s="178">
        <f>SUM(C74:C78)</f>
        <v>0</v>
      </c>
      <c r="D73" s="182"/>
      <c r="E73" s="182"/>
    </row>
    <row r="74" spans="1:5" ht="11.4" x14ac:dyDescent="0.2">
      <c r="A74" s="187">
        <v>4321</v>
      </c>
      <c r="B74" s="182" t="s">
        <v>264</v>
      </c>
      <c r="C74" s="183">
        <v>0</v>
      </c>
      <c r="D74" s="182"/>
      <c r="E74" s="182"/>
    </row>
    <row r="75" spans="1:5" ht="11.4" x14ac:dyDescent="0.2">
      <c r="A75" s="187">
        <v>4322</v>
      </c>
      <c r="B75" s="182" t="s">
        <v>265</v>
      </c>
      <c r="C75" s="183">
        <v>0</v>
      </c>
      <c r="D75" s="182"/>
      <c r="E75" s="182"/>
    </row>
    <row r="76" spans="1:5" ht="11.4" x14ac:dyDescent="0.2">
      <c r="A76" s="187">
        <v>4323</v>
      </c>
      <c r="B76" s="182" t="s">
        <v>266</v>
      </c>
      <c r="C76" s="183">
        <v>0</v>
      </c>
      <c r="D76" s="182"/>
      <c r="E76" s="182"/>
    </row>
    <row r="77" spans="1:5" ht="11.4" x14ac:dyDescent="0.2">
      <c r="A77" s="187">
        <v>4324</v>
      </c>
      <c r="B77" s="182" t="s">
        <v>267</v>
      </c>
      <c r="C77" s="183">
        <v>0</v>
      </c>
      <c r="D77" s="182"/>
      <c r="E77" s="182"/>
    </row>
    <row r="78" spans="1:5" ht="11.4" x14ac:dyDescent="0.2">
      <c r="A78" s="187">
        <v>4325</v>
      </c>
      <c r="B78" s="182" t="s">
        <v>268</v>
      </c>
      <c r="C78" s="183">
        <v>0</v>
      </c>
      <c r="D78" s="182"/>
      <c r="E78" s="182"/>
    </row>
    <row r="79" spans="1:5" ht="12" x14ac:dyDescent="0.25">
      <c r="A79" s="186">
        <v>4330</v>
      </c>
      <c r="B79" s="177" t="s">
        <v>269</v>
      </c>
      <c r="C79" s="178">
        <f>SUM(C80)</f>
        <v>0</v>
      </c>
      <c r="D79" s="182"/>
      <c r="E79" s="182"/>
    </row>
    <row r="80" spans="1:5" ht="11.4" x14ac:dyDescent="0.2">
      <c r="A80" s="187">
        <v>4331</v>
      </c>
      <c r="B80" s="182" t="s">
        <v>269</v>
      </c>
      <c r="C80" s="183">
        <v>0</v>
      </c>
      <c r="D80" s="182"/>
      <c r="E80" s="182"/>
    </row>
    <row r="81" spans="1:5" ht="12" x14ac:dyDescent="0.25">
      <c r="A81" s="186">
        <v>4340</v>
      </c>
      <c r="B81" s="177" t="s">
        <v>270</v>
      </c>
      <c r="C81" s="178">
        <f>SUM(C82)</f>
        <v>0</v>
      </c>
      <c r="D81" s="182"/>
      <c r="E81" s="182"/>
    </row>
    <row r="82" spans="1:5" ht="11.4" x14ac:dyDescent="0.2">
      <c r="A82" s="187">
        <v>4341</v>
      </c>
      <c r="B82" s="182" t="s">
        <v>270</v>
      </c>
      <c r="C82" s="183">
        <v>0</v>
      </c>
      <c r="D82" s="182"/>
      <c r="E82" s="182"/>
    </row>
    <row r="83" spans="1:5" ht="12" x14ac:dyDescent="0.25">
      <c r="A83" s="186">
        <v>4390</v>
      </c>
      <c r="B83" s="177" t="s">
        <v>271</v>
      </c>
      <c r="C83" s="178">
        <f>SUM(C84:C90)</f>
        <v>0</v>
      </c>
      <c r="D83" s="182"/>
      <c r="E83" s="182"/>
    </row>
    <row r="84" spans="1:5" ht="11.4" x14ac:dyDescent="0.2">
      <c r="A84" s="187">
        <v>4392</v>
      </c>
      <c r="B84" s="182" t="s">
        <v>272</v>
      </c>
      <c r="C84" s="183">
        <v>0</v>
      </c>
      <c r="D84" s="182"/>
      <c r="E84" s="182"/>
    </row>
    <row r="85" spans="1:5" ht="11.4" x14ac:dyDescent="0.2">
      <c r="A85" s="187">
        <v>4393</v>
      </c>
      <c r="B85" s="182" t="s">
        <v>431</v>
      </c>
      <c r="C85" s="183">
        <v>0</v>
      </c>
      <c r="D85" s="182"/>
      <c r="E85" s="182"/>
    </row>
    <row r="86" spans="1:5" ht="11.4" x14ac:dyDescent="0.2">
      <c r="A86" s="187">
        <v>4394</v>
      </c>
      <c r="B86" s="182" t="s">
        <v>273</v>
      </c>
      <c r="C86" s="183">
        <v>0</v>
      </c>
      <c r="D86" s="182"/>
      <c r="E86" s="182"/>
    </row>
    <row r="87" spans="1:5" ht="11.4" x14ac:dyDescent="0.2">
      <c r="A87" s="187">
        <v>4395</v>
      </c>
      <c r="B87" s="182" t="s">
        <v>274</v>
      </c>
      <c r="C87" s="183">
        <v>0</v>
      </c>
      <c r="D87" s="182"/>
      <c r="E87" s="182"/>
    </row>
    <row r="88" spans="1:5" ht="11.4" x14ac:dyDescent="0.2">
      <c r="A88" s="187">
        <v>4396</v>
      </c>
      <c r="B88" s="182" t="s">
        <v>275</v>
      </c>
      <c r="C88" s="183">
        <v>0</v>
      </c>
      <c r="D88" s="182"/>
      <c r="E88" s="182"/>
    </row>
    <row r="89" spans="1:5" ht="11.4" x14ac:dyDescent="0.2">
      <c r="A89" s="187">
        <v>4397</v>
      </c>
      <c r="B89" s="182" t="s">
        <v>432</v>
      </c>
      <c r="C89" s="183">
        <v>0</v>
      </c>
      <c r="D89" s="182"/>
      <c r="E89" s="182"/>
    </row>
    <row r="90" spans="1:5" ht="11.4" x14ac:dyDescent="0.2">
      <c r="A90" s="187">
        <v>4399</v>
      </c>
      <c r="B90" s="182" t="s">
        <v>271</v>
      </c>
      <c r="C90" s="183">
        <v>0</v>
      </c>
      <c r="D90" s="182"/>
      <c r="E90" s="182"/>
    </row>
    <row r="91" spans="1:5" ht="11.4" x14ac:dyDescent="0.2">
      <c r="A91" s="180"/>
      <c r="B91" s="180"/>
      <c r="C91" s="188"/>
      <c r="D91" s="180"/>
      <c r="E91" s="180"/>
    </row>
    <row r="92" spans="1:5" ht="12" x14ac:dyDescent="0.25">
      <c r="A92" s="172" t="s">
        <v>556</v>
      </c>
      <c r="B92" s="172"/>
      <c r="C92" s="172"/>
      <c r="D92" s="172"/>
      <c r="E92" s="172"/>
    </row>
    <row r="93" spans="1:5" ht="12" x14ac:dyDescent="0.25">
      <c r="A93" s="173" t="s">
        <v>86</v>
      </c>
      <c r="B93" s="173" t="s">
        <v>83</v>
      </c>
      <c r="C93" s="173" t="s">
        <v>84</v>
      </c>
      <c r="D93" s="173" t="s">
        <v>276</v>
      </c>
      <c r="E93" s="173" t="s">
        <v>595</v>
      </c>
    </row>
    <row r="94" spans="1:5" ht="12" x14ac:dyDescent="0.25">
      <c r="A94" s="186">
        <v>5000</v>
      </c>
      <c r="B94" s="177" t="s">
        <v>277</v>
      </c>
      <c r="C94" s="178">
        <f>C95+C123+C156+C166+C181+C210</f>
        <v>3200114.0200000005</v>
      </c>
      <c r="D94" s="189">
        <v>1</v>
      </c>
      <c r="E94" s="182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2" x14ac:dyDescent="0.25">
      <c r="A95" s="186">
        <v>5100</v>
      </c>
      <c r="B95" s="177" t="s">
        <v>278</v>
      </c>
      <c r="C95" s="178">
        <f>C96+C103+C113</f>
        <v>3053265.7700000005</v>
      </c>
      <c r="D95" s="189">
        <f>C95/$C$94</f>
        <v>0.95411155693758687</v>
      </c>
      <c r="E95" s="182"/>
    </row>
    <row r="96" spans="1:5" ht="12" x14ac:dyDescent="0.25">
      <c r="A96" s="186">
        <v>5110</v>
      </c>
      <c r="B96" s="177" t="s">
        <v>279</v>
      </c>
      <c r="C96" s="178">
        <f>SUM(C97:C102)</f>
        <v>2412677.1800000002</v>
      </c>
      <c r="D96" s="189">
        <f t="shared" ref="D96:D159" si="0">C96/$C$94</f>
        <v>0.75393475511225683</v>
      </c>
      <c r="E96" s="182"/>
    </row>
    <row r="97" spans="1:5" ht="11.4" x14ac:dyDescent="0.2">
      <c r="A97" s="187">
        <v>5111</v>
      </c>
      <c r="B97" s="182" t="s">
        <v>280</v>
      </c>
      <c r="C97" s="183">
        <v>2349677.1800000002</v>
      </c>
      <c r="D97" s="190">
        <f t="shared" si="0"/>
        <v>0.73424795657749709</v>
      </c>
      <c r="E97" s="182"/>
    </row>
    <row r="98" spans="1:5" ht="11.4" x14ac:dyDescent="0.2">
      <c r="A98" s="187">
        <v>5112</v>
      </c>
      <c r="B98" s="182" t="s">
        <v>281</v>
      </c>
      <c r="C98" s="183">
        <v>63000</v>
      </c>
      <c r="D98" s="190">
        <f t="shared" si="0"/>
        <v>1.9686798534759704E-2</v>
      </c>
      <c r="E98" s="182"/>
    </row>
    <row r="99" spans="1:5" ht="11.4" x14ac:dyDescent="0.2">
      <c r="A99" s="187">
        <v>5113</v>
      </c>
      <c r="B99" s="182" t="s">
        <v>282</v>
      </c>
      <c r="C99" s="183">
        <v>0</v>
      </c>
      <c r="D99" s="190">
        <f t="shared" si="0"/>
        <v>0</v>
      </c>
      <c r="E99" s="182"/>
    </row>
    <row r="100" spans="1:5" ht="11.4" x14ac:dyDescent="0.2">
      <c r="A100" s="187">
        <v>5114</v>
      </c>
      <c r="B100" s="182" t="s">
        <v>283</v>
      </c>
      <c r="C100" s="183">
        <v>0</v>
      </c>
      <c r="D100" s="190">
        <f t="shared" si="0"/>
        <v>0</v>
      </c>
      <c r="E100" s="182"/>
    </row>
    <row r="101" spans="1:5" ht="11.4" x14ac:dyDescent="0.2">
      <c r="A101" s="187">
        <v>5115</v>
      </c>
      <c r="B101" s="182" t="s">
        <v>284</v>
      </c>
      <c r="C101" s="183">
        <v>0</v>
      </c>
      <c r="D101" s="190">
        <f t="shared" si="0"/>
        <v>0</v>
      </c>
      <c r="E101" s="182"/>
    </row>
    <row r="102" spans="1:5" ht="11.4" x14ac:dyDescent="0.2">
      <c r="A102" s="187">
        <v>5116</v>
      </c>
      <c r="B102" s="182" t="s">
        <v>285</v>
      </c>
      <c r="C102" s="183">
        <v>0</v>
      </c>
      <c r="D102" s="190">
        <f t="shared" si="0"/>
        <v>0</v>
      </c>
      <c r="E102" s="182"/>
    </row>
    <row r="103" spans="1:5" ht="12" x14ac:dyDescent="0.25">
      <c r="A103" s="186">
        <v>5120</v>
      </c>
      <c r="B103" s="177" t="s">
        <v>286</v>
      </c>
      <c r="C103" s="178">
        <f>SUM(C104:C112)</f>
        <v>219479.24000000002</v>
      </c>
      <c r="D103" s="189">
        <f t="shared" si="0"/>
        <v>6.8584818737177367E-2</v>
      </c>
      <c r="E103" s="182"/>
    </row>
    <row r="104" spans="1:5" ht="11.4" x14ac:dyDescent="0.2">
      <c r="A104" s="187">
        <v>5121</v>
      </c>
      <c r="B104" s="182" t="s">
        <v>287</v>
      </c>
      <c r="C104" s="183">
        <v>49068.44</v>
      </c>
      <c r="D104" s="190">
        <f t="shared" si="0"/>
        <v>1.5333341153888009E-2</v>
      </c>
      <c r="E104" s="182"/>
    </row>
    <row r="105" spans="1:5" ht="11.4" x14ac:dyDescent="0.2">
      <c r="A105" s="187">
        <v>5122</v>
      </c>
      <c r="B105" s="182" t="s">
        <v>288</v>
      </c>
      <c r="C105" s="183">
        <v>10983.62</v>
      </c>
      <c r="D105" s="190">
        <f t="shared" si="0"/>
        <v>3.4322589543231336E-3</v>
      </c>
      <c r="E105" s="182"/>
    </row>
    <row r="106" spans="1:5" ht="11.4" x14ac:dyDescent="0.2">
      <c r="A106" s="187">
        <v>5123</v>
      </c>
      <c r="B106" s="182" t="s">
        <v>289</v>
      </c>
      <c r="C106" s="183">
        <v>0</v>
      </c>
      <c r="D106" s="190">
        <f t="shared" si="0"/>
        <v>0</v>
      </c>
      <c r="E106" s="182"/>
    </row>
    <row r="107" spans="1:5" ht="11.4" x14ac:dyDescent="0.2">
      <c r="A107" s="187">
        <v>5124</v>
      </c>
      <c r="B107" s="182" t="s">
        <v>290</v>
      </c>
      <c r="C107" s="183">
        <v>10663.84</v>
      </c>
      <c r="D107" s="190">
        <f t="shared" si="0"/>
        <v>3.3323312648716181E-3</v>
      </c>
      <c r="E107" s="182"/>
    </row>
    <row r="108" spans="1:5" ht="11.4" x14ac:dyDescent="0.2">
      <c r="A108" s="187">
        <v>5125</v>
      </c>
      <c r="B108" s="182" t="s">
        <v>291</v>
      </c>
      <c r="C108" s="183">
        <v>2757</v>
      </c>
      <c r="D108" s="190">
        <f t="shared" si="0"/>
        <v>8.6153180254496041E-4</v>
      </c>
      <c r="E108" s="182"/>
    </row>
    <row r="109" spans="1:5" ht="11.4" x14ac:dyDescent="0.2">
      <c r="A109" s="187">
        <v>5126</v>
      </c>
      <c r="B109" s="182" t="s">
        <v>292</v>
      </c>
      <c r="C109" s="183">
        <v>54900</v>
      </c>
      <c r="D109" s="190">
        <f t="shared" si="0"/>
        <v>1.7155638723147744E-2</v>
      </c>
      <c r="E109" s="182"/>
    </row>
    <row r="110" spans="1:5" ht="11.4" x14ac:dyDescent="0.2">
      <c r="A110" s="187">
        <v>5127</v>
      </c>
      <c r="B110" s="182" t="s">
        <v>293</v>
      </c>
      <c r="C110" s="183">
        <v>10440</v>
      </c>
      <c r="D110" s="190">
        <f t="shared" si="0"/>
        <v>3.2623837571887511E-3</v>
      </c>
      <c r="E110" s="182"/>
    </row>
    <row r="111" spans="1:5" ht="11.4" x14ac:dyDescent="0.2">
      <c r="A111" s="187">
        <v>5128</v>
      </c>
      <c r="B111" s="182" t="s">
        <v>294</v>
      </c>
      <c r="C111" s="183">
        <v>0</v>
      </c>
      <c r="D111" s="190">
        <f t="shared" si="0"/>
        <v>0</v>
      </c>
      <c r="E111" s="182"/>
    </row>
    <row r="112" spans="1:5" ht="11.4" x14ac:dyDescent="0.2">
      <c r="A112" s="187">
        <v>5129</v>
      </c>
      <c r="B112" s="182" t="s">
        <v>295</v>
      </c>
      <c r="C112" s="183">
        <v>80666.34</v>
      </c>
      <c r="D112" s="190">
        <f t="shared" si="0"/>
        <v>2.5207333081213146E-2</v>
      </c>
      <c r="E112" s="182"/>
    </row>
    <row r="113" spans="1:5" ht="12" x14ac:dyDescent="0.25">
      <c r="A113" s="186">
        <v>5130</v>
      </c>
      <c r="B113" s="177" t="s">
        <v>296</v>
      </c>
      <c r="C113" s="178">
        <f>SUM(C114:C122)</f>
        <v>421109.35</v>
      </c>
      <c r="D113" s="189">
        <f t="shared" si="0"/>
        <v>0.13159198308815256</v>
      </c>
      <c r="E113" s="182"/>
    </row>
    <row r="114" spans="1:5" ht="11.4" x14ac:dyDescent="0.2">
      <c r="A114" s="187">
        <v>5131</v>
      </c>
      <c r="B114" s="182" t="s">
        <v>297</v>
      </c>
      <c r="C114" s="183">
        <v>21675</v>
      </c>
      <c r="D114" s="190">
        <f t="shared" si="0"/>
        <v>6.7731961625542318E-3</v>
      </c>
      <c r="E114" s="182"/>
    </row>
    <row r="115" spans="1:5" ht="11.4" x14ac:dyDescent="0.2">
      <c r="A115" s="187">
        <v>5132</v>
      </c>
      <c r="B115" s="182" t="s">
        <v>298</v>
      </c>
      <c r="C115" s="183">
        <v>11500</v>
      </c>
      <c r="D115" s="190">
        <f t="shared" si="0"/>
        <v>3.5936219547577238E-3</v>
      </c>
      <c r="E115" s="182"/>
    </row>
    <row r="116" spans="1:5" ht="11.4" x14ac:dyDescent="0.2">
      <c r="A116" s="187">
        <v>5133</v>
      </c>
      <c r="B116" s="182" t="s">
        <v>299</v>
      </c>
      <c r="C116" s="183">
        <v>600</v>
      </c>
      <c r="D116" s="190">
        <f t="shared" si="0"/>
        <v>1.8749331937866387E-4</v>
      </c>
      <c r="E116" s="182"/>
    </row>
    <row r="117" spans="1:5" ht="11.4" x14ac:dyDescent="0.2">
      <c r="A117" s="187">
        <v>5134</v>
      </c>
      <c r="B117" s="182" t="s">
        <v>300</v>
      </c>
      <c r="C117" s="183">
        <v>2572.88</v>
      </c>
      <c r="D117" s="190">
        <f t="shared" si="0"/>
        <v>8.0399635260496114E-4</v>
      </c>
      <c r="E117" s="182"/>
    </row>
    <row r="118" spans="1:5" ht="11.4" x14ac:dyDescent="0.2">
      <c r="A118" s="187">
        <v>5135</v>
      </c>
      <c r="B118" s="182" t="s">
        <v>301</v>
      </c>
      <c r="C118" s="183">
        <v>230989.97</v>
      </c>
      <c r="D118" s="190">
        <f t="shared" si="0"/>
        <v>7.2181793697463303E-2</v>
      </c>
      <c r="E118" s="182"/>
    </row>
    <row r="119" spans="1:5" ht="11.4" x14ac:dyDescent="0.2">
      <c r="A119" s="187">
        <v>5136</v>
      </c>
      <c r="B119" s="182" t="s">
        <v>302</v>
      </c>
      <c r="C119" s="183">
        <v>0</v>
      </c>
      <c r="D119" s="190">
        <f t="shared" si="0"/>
        <v>0</v>
      </c>
      <c r="E119" s="182"/>
    </row>
    <row r="120" spans="1:5" ht="11.4" x14ac:dyDescent="0.2">
      <c r="A120" s="187">
        <v>5137</v>
      </c>
      <c r="B120" s="182" t="s">
        <v>303</v>
      </c>
      <c r="C120" s="183">
        <v>2930</v>
      </c>
      <c r="D120" s="190">
        <f t="shared" si="0"/>
        <v>9.1559237629914181E-4</v>
      </c>
      <c r="E120" s="182"/>
    </row>
    <row r="121" spans="1:5" ht="11.4" x14ac:dyDescent="0.2">
      <c r="A121" s="187">
        <v>5138</v>
      </c>
      <c r="B121" s="182" t="s">
        <v>304</v>
      </c>
      <c r="C121" s="183">
        <v>66262.41</v>
      </c>
      <c r="D121" s="190">
        <f t="shared" si="0"/>
        <v>2.0706265334883286E-2</v>
      </c>
      <c r="E121" s="182"/>
    </row>
    <row r="122" spans="1:5" ht="11.4" x14ac:dyDescent="0.2">
      <c r="A122" s="187">
        <v>5139</v>
      </c>
      <c r="B122" s="182" t="s">
        <v>305</v>
      </c>
      <c r="C122" s="183">
        <v>84579.09</v>
      </c>
      <c r="D122" s="190">
        <f t="shared" si="0"/>
        <v>2.6430023890211256E-2</v>
      </c>
      <c r="E122" s="182"/>
    </row>
    <row r="123" spans="1:5" ht="12" x14ac:dyDescent="0.25">
      <c r="A123" s="186">
        <v>5200</v>
      </c>
      <c r="B123" s="177" t="s">
        <v>306</v>
      </c>
      <c r="C123" s="178">
        <f>C124+C127+C130+C133+C138+C142+C145+C147+C153</f>
        <v>146848.25</v>
      </c>
      <c r="D123" s="189">
        <f t="shared" si="0"/>
        <v>4.5888443062413124E-2</v>
      </c>
      <c r="E123" s="182"/>
    </row>
    <row r="124" spans="1:5" ht="12" x14ac:dyDescent="0.25">
      <c r="A124" s="186">
        <v>5210</v>
      </c>
      <c r="B124" s="177" t="s">
        <v>307</v>
      </c>
      <c r="C124" s="178">
        <f>SUM(C125:C126)</f>
        <v>0</v>
      </c>
      <c r="D124" s="189">
        <f t="shared" si="0"/>
        <v>0</v>
      </c>
      <c r="E124" s="182"/>
    </row>
    <row r="125" spans="1:5" ht="11.4" x14ac:dyDescent="0.2">
      <c r="A125" s="187">
        <v>5211</v>
      </c>
      <c r="B125" s="182" t="s">
        <v>308</v>
      </c>
      <c r="C125" s="183">
        <v>0</v>
      </c>
      <c r="D125" s="190">
        <f t="shared" si="0"/>
        <v>0</v>
      </c>
      <c r="E125" s="182"/>
    </row>
    <row r="126" spans="1:5" ht="11.4" x14ac:dyDescent="0.2">
      <c r="A126" s="187">
        <v>5212</v>
      </c>
      <c r="B126" s="182" t="s">
        <v>309</v>
      </c>
      <c r="C126" s="183">
        <v>0</v>
      </c>
      <c r="D126" s="190">
        <f t="shared" si="0"/>
        <v>0</v>
      </c>
      <c r="E126" s="182"/>
    </row>
    <row r="127" spans="1:5" ht="12" x14ac:dyDescent="0.25">
      <c r="A127" s="186">
        <v>5220</v>
      </c>
      <c r="B127" s="177" t="s">
        <v>310</v>
      </c>
      <c r="C127" s="178">
        <f>SUM(C128:C129)</f>
        <v>0</v>
      </c>
      <c r="D127" s="189">
        <f t="shared" si="0"/>
        <v>0</v>
      </c>
      <c r="E127" s="182"/>
    </row>
    <row r="128" spans="1:5" ht="11.4" x14ac:dyDescent="0.2">
      <c r="A128" s="187">
        <v>5221</v>
      </c>
      <c r="B128" s="182" t="s">
        <v>311</v>
      </c>
      <c r="C128" s="183">
        <v>0</v>
      </c>
      <c r="D128" s="190">
        <f t="shared" si="0"/>
        <v>0</v>
      </c>
      <c r="E128" s="182"/>
    </row>
    <row r="129" spans="1:5" ht="11.4" x14ac:dyDescent="0.2">
      <c r="A129" s="187">
        <v>5222</v>
      </c>
      <c r="B129" s="182" t="s">
        <v>312</v>
      </c>
      <c r="C129" s="183">
        <v>0</v>
      </c>
      <c r="D129" s="190">
        <f t="shared" si="0"/>
        <v>0</v>
      </c>
      <c r="E129" s="182"/>
    </row>
    <row r="130" spans="1:5" ht="12" x14ac:dyDescent="0.25">
      <c r="A130" s="186">
        <v>5230</v>
      </c>
      <c r="B130" s="177" t="s">
        <v>257</v>
      </c>
      <c r="C130" s="178">
        <f>SUM(C131:C132)</f>
        <v>0</v>
      </c>
      <c r="D130" s="189">
        <f t="shared" si="0"/>
        <v>0</v>
      </c>
      <c r="E130" s="182"/>
    </row>
    <row r="131" spans="1:5" ht="11.4" x14ac:dyDescent="0.2">
      <c r="A131" s="187">
        <v>5231</v>
      </c>
      <c r="B131" s="182" t="s">
        <v>313</v>
      </c>
      <c r="C131" s="183">
        <v>0</v>
      </c>
      <c r="D131" s="190">
        <f t="shared" si="0"/>
        <v>0</v>
      </c>
      <c r="E131" s="182"/>
    </row>
    <row r="132" spans="1:5" ht="11.4" x14ac:dyDescent="0.2">
      <c r="A132" s="187">
        <v>5232</v>
      </c>
      <c r="B132" s="182" t="s">
        <v>314</v>
      </c>
      <c r="C132" s="183">
        <v>0</v>
      </c>
      <c r="D132" s="190">
        <f t="shared" si="0"/>
        <v>0</v>
      </c>
      <c r="E132" s="182"/>
    </row>
    <row r="133" spans="1:5" ht="12" x14ac:dyDescent="0.25">
      <c r="A133" s="186">
        <v>5240</v>
      </c>
      <c r="B133" s="177" t="s">
        <v>258</v>
      </c>
      <c r="C133" s="178">
        <f>SUM(C134:C137)</f>
        <v>146848.25</v>
      </c>
      <c r="D133" s="189">
        <f t="shared" si="0"/>
        <v>4.5888443062413124E-2</v>
      </c>
      <c r="E133" s="182"/>
    </row>
    <row r="134" spans="1:5" ht="11.4" x14ac:dyDescent="0.2">
      <c r="A134" s="187">
        <v>5241</v>
      </c>
      <c r="B134" s="182" t="s">
        <v>315</v>
      </c>
      <c r="C134" s="183">
        <v>146848.25</v>
      </c>
      <c r="D134" s="190">
        <f t="shared" si="0"/>
        <v>4.5888443062413124E-2</v>
      </c>
      <c r="E134" s="182"/>
    </row>
    <row r="135" spans="1:5" ht="11.4" x14ac:dyDescent="0.2">
      <c r="A135" s="187">
        <v>5242</v>
      </c>
      <c r="B135" s="182" t="s">
        <v>316</v>
      </c>
      <c r="C135" s="183">
        <v>0</v>
      </c>
      <c r="D135" s="190">
        <f t="shared" si="0"/>
        <v>0</v>
      </c>
      <c r="E135" s="182"/>
    </row>
    <row r="136" spans="1:5" ht="11.4" x14ac:dyDescent="0.2">
      <c r="A136" s="187">
        <v>5243</v>
      </c>
      <c r="B136" s="182" t="s">
        <v>317</v>
      </c>
      <c r="C136" s="183">
        <v>0</v>
      </c>
      <c r="D136" s="190">
        <f t="shared" si="0"/>
        <v>0</v>
      </c>
      <c r="E136" s="182"/>
    </row>
    <row r="137" spans="1:5" ht="11.4" x14ac:dyDescent="0.2">
      <c r="A137" s="187">
        <v>5244</v>
      </c>
      <c r="B137" s="182" t="s">
        <v>318</v>
      </c>
      <c r="C137" s="183">
        <v>0</v>
      </c>
      <c r="D137" s="190">
        <f t="shared" si="0"/>
        <v>0</v>
      </c>
      <c r="E137" s="182"/>
    </row>
    <row r="138" spans="1:5" ht="12" x14ac:dyDescent="0.25">
      <c r="A138" s="186">
        <v>5250</v>
      </c>
      <c r="B138" s="177" t="s">
        <v>259</v>
      </c>
      <c r="C138" s="178">
        <f>SUM(C139:C141)</f>
        <v>0</v>
      </c>
      <c r="D138" s="189">
        <f t="shared" si="0"/>
        <v>0</v>
      </c>
      <c r="E138" s="182"/>
    </row>
    <row r="139" spans="1:5" ht="11.4" x14ac:dyDescent="0.2">
      <c r="A139" s="187">
        <v>5251</v>
      </c>
      <c r="B139" s="182" t="s">
        <v>319</v>
      </c>
      <c r="C139" s="183">
        <v>0</v>
      </c>
      <c r="D139" s="190">
        <f t="shared" si="0"/>
        <v>0</v>
      </c>
      <c r="E139" s="182"/>
    </row>
    <row r="140" spans="1:5" ht="11.4" x14ac:dyDescent="0.2">
      <c r="A140" s="187">
        <v>5252</v>
      </c>
      <c r="B140" s="182" t="s">
        <v>320</v>
      </c>
      <c r="C140" s="183">
        <v>0</v>
      </c>
      <c r="D140" s="190">
        <f t="shared" si="0"/>
        <v>0</v>
      </c>
      <c r="E140" s="182"/>
    </row>
    <row r="141" spans="1:5" ht="11.4" x14ac:dyDescent="0.2">
      <c r="A141" s="187">
        <v>5259</v>
      </c>
      <c r="B141" s="182" t="s">
        <v>321</v>
      </c>
      <c r="C141" s="183">
        <v>0</v>
      </c>
      <c r="D141" s="190">
        <f t="shared" si="0"/>
        <v>0</v>
      </c>
      <c r="E141" s="182"/>
    </row>
    <row r="142" spans="1:5" ht="12" x14ac:dyDescent="0.25">
      <c r="A142" s="186">
        <v>5260</v>
      </c>
      <c r="B142" s="177" t="s">
        <v>322</v>
      </c>
      <c r="C142" s="178">
        <f>SUM(C143:C144)</f>
        <v>0</v>
      </c>
      <c r="D142" s="189">
        <f t="shared" si="0"/>
        <v>0</v>
      </c>
      <c r="E142" s="182"/>
    </row>
    <row r="143" spans="1:5" ht="11.4" x14ac:dyDescent="0.2">
      <c r="A143" s="187">
        <v>5261</v>
      </c>
      <c r="B143" s="182" t="s">
        <v>323</v>
      </c>
      <c r="C143" s="183">
        <v>0</v>
      </c>
      <c r="D143" s="190">
        <f t="shared" si="0"/>
        <v>0</v>
      </c>
      <c r="E143" s="182"/>
    </row>
    <row r="144" spans="1:5" ht="11.4" x14ac:dyDescent="0.2">
      <c r="A144" s="187">
        <v>5262</v>
      </c>
      <c r="B144" s="182" t="s">
        <v>324</v>
      </c>
      <c r="C144" s="183">
        <v>0</v>
      </c>
      <c r="D144" s="190">
        <f t="shared" si="0"/>
        <v>0</v>
      </c>
      <c r="E144" s="182"/>
    </row>
    <row r="145" spans="1:5" ht="12" x14ac:dyDescent="0.25">
      <c r="A145" s="186">
        <v>5270</v>
      </c>
      <c r="B145" s="177" t="s">
        <v>325</v>
      </c>
      <c r="C145" s="178">
        <f>SUM(C146)</f>
        <v>0</v>
      </c>
      <c r="D145" s="189">
        <f t="shared" si="0"/>
        <v>0</v>
      </c>
      <c r="E145" s="182"/>
    </row>
    <row r="146" spans="1:5" ht="11.4" x14ac:dyDescent="0.2">
      <c r="A146" s="187">
        <v>5271</v>
      </c>
      <c r="B146" s="182" t="s">
        <v>326</v>
      </c>
      <c r="C146" s="183">
        <v>0</v>
      </c>
      <c r="D146" s="190">
        <f t="shared" si="0"/>
        <v>0</v>
      </c>
      <c r="E146" s="182"/>
    </row>
    <row r="147" spans="1:5" ht="12" x14ac:dyDescent="0.25">
      <c r="A147" s="186">
        <v>5280</v>
      </c>
      <c r="B147" s="177" t="s">
        <v>327</v>
      </c>
      <c r="C147" s="178">
        <f>SUM(C148:C152)</f>
        <v>0</v>
      </c>
      <c r="D147" s="189">
        <f t="shared" si="0"/>
        <v>0</v>
      </c>
      <c r="E147" s="182"/>
    </row>
    <row r="148" spans="1:5" ht="11.4" x14ac:dyDescent="0.2">
      <c r="A148" s="187">
        <v>5281</v>
      </c>
      <c r="B148" s="182" t="s">
        <v>328</v>
      </c>
      <c r="C148" s="183">
        <v>0</v>
      </c>
      <c r="D148" s="190">
        <f t="shared" si="0"/>
        <v>0</v>
      </c>
      <c r="E148" s="182"/>
    </row>
    <row r="149" spans="1:5" ht="11.4" x14ac:dyDescent="0.2">
      <c r="A149" s="187">
        <v>5282</v>
      </c>
      <c r="B149" s="182" t="s">
        <v>329</v>
      </c>
      <c r="C149" s="183">
        <v>0</v>
      </c>
      <c r="D149" s="190">
        <f t="shared" si="0"/>
        <v>0</v>
      </c>
      <c r="E149" s="182"/>
    </row>
    <row r="150" spans="1:5" ht="11.4" x14ac:dyDescent="0.2">
      <c r="A150" s="187">
        <v>5283</v>
      </c>
      <c r="B150" s="182" t="s">
        <v>330</v>
      </c>
      <c r="C150" s="183">
        <v>0</v>
      </c>
      <c r="D150" s="190">
        <f t="shared" si="0"/>
        <v>0</v>
      </c>
      <c r="E150" s="182"/>
    </row>
    <row r="151" spans="1:5" ht="11.4" x14ac:dyDescent="0.2">
      <c r="A151" s="187">
        <v>5284</v>
      </c>
      <c r="B151" s="182" t="s">
        <v>331</v>
      </c>
      <c r="C151" s="183">
        <v>0</v>
      </c>
      <c r="D151" s="190">
        <f t="shared" si="0"/>
        <v>0</v>
      </c>
      <c r="E151" s="182"/>
    </row>
    <row r="152" spans="1:5" ht="11.4" x14ac:dyDescent="0.2">
      <c r="A152" s="187">
        <v>5285</v>
      </c>
      <c r="B152" s="182" t="s">
        <v>332</v>
      </c>
      <c r="C152" s="183">
        <v>0</v>
      </c>
      <c r="D152" s="190">
        <f t="shared" si="0"/>
        <v>0</v>
      </c>
      <c r="E152" s="182"/>
    </row>
    <row r="153" spans="1:5" ht="12" x14ac:dyDescent="0.25">
      <c r="A153" s="186">
        <v>5290</v>
      </c>
      <c r="B153" s="177" t="s">
        <v>333</v>
      </c>
      <c r="C153" s="178">
        <f>SUM(C154:C155)</f>
        <v>0</v>
      </c>
      <c r="D153" s="189">
        <f t="shared" si="0"/>
        <v>0</v>
      </c>
      <c r="E153" s="182"/>
    </row>
    <row r="154" spans="1:5" ht="11.4" x14ac:dyDescent="0.2">
      <c r="A154" s="187">
        <v>5291</v>
      </c>
      <c r="B154" s="182" t="s">
        <v>334</v>
      </c>
      <c r="C154" s="183">
        <v>0</v>
      </c>
      <c r="D154" s="190">
        <f t="shared" si="0"/>
        <v>0</v>
      </c>
      <c r="E154" s="182"/>
    </row>
    <row r="155" spans="1:5" ht="11.4" x14ac:dyDescent="0.2">
      <c r="A155" s="187">
        <v>5292</v>
      </c>
      <c r="B155" s="182" t="s">
        <v>335</v>
      </c>
      <c r="C155" s="183">
        <v>0</v>
      </c>
      <c r="D155" s="190">
        <f t="shared" si="0"/>
        <v>0</v>
      </c>
      <c r="E155" s="182"/>
    </row>
    <row r="156" spans="1:5" ht="12" x14ac:dyDescent="0.25">
      <c r="A156" s="186">
        <v>5300</v>
      </c>
      <c r="B156" s="177" t="s">
        <v>336</v>
      </c>
      <c r="C156" s="178">
        <f>C157+C160+C163</f>
        <v>0</v>
      </c>
      <c r="D156" s="189">
        <f t="shared" si="0"/>
        <v>0</v>
      </c>
      <c r="E156" s="182"/>
    </row>
    <row r="157" spans="1:5" ht="12" x14ac:dyDescent="0.25">
      <c r="A157" s="186">
        <v>5310</v>
      </c>
      <c r="B157" s="177" t="s">
        <v>252</v>
      </c>
      <c r="C157" s="178">
        <f>C158+C159</f>
        <v>0</v>
      </c>
      <c r="D157" s="189">
        <f t="shared" si="0"/>
        <v>0</v>
      </c>
      <c r="E157" s="182"/>
    </row>
    <row r="158" spans="1:5" ht="11.4" x14ac:dyDescent="0.2">
      <c r="A158" s="187">
        <v>5311</v>
      </c>
      <c r="B158" s="182" t="s">
        <v>337</v>
      </c>
      <c r="C158" s="183">
        <v>0</v>
      </c>
      <c r="D158" s="190">
        <f t="shared" si="0"/>
        <v>0</v>
      </c>
      <c r="E158" s="182"/>
    </row>
    <row r="159" spans="1:5" ht="11.4" x14ac:dyDescent="0.2">
      <c r="A159" s="187">
        <v>5312</v>
      </c>
      <c r="B159" s="182" t="s">
        <v>338</v>
      </c>
      <c r="C159" s="183">
        <v>0</v>
      </c>
      <c r="D159" s="190">
        <f t="shared" si="0"/>
        <v>0</v>
      </c>
      <c r="E159" s="182"/>
    </row>
    <row r="160" spans="1:5" ht="12" x14ac:dyDescent="0.25">
      <c r="A160" s="186">
        <v>5320</v>
      </c>
      <c r="B160" s="177" t="s">
        <v>253</v>
      </c>
      <c r="C160" s="178">
        <f>SUM(C161:C162)</f>
        <v>0</v>
      </c>
      <c r="D160" s="189">
        <f t="shared" ref="D160:D212" si="1">C160/$C$94</f>
        <v>0</v>
      </c>
      <c r="E160" s="182"/>
    </row>
    <row r="161" spans="1:5" ht="11.4" x14ac:dyDescent="0.2">
      <c r="A161" s="187">
        <v>5321</v>
      </c>
      <c r="B161" s="182" t="s">
        <v>339</v>
      </c>
      <c r="C161" s="183">
        <v>0</v>
      </c>
      <c r="D161" s="190">
        <f t="shared" si="1"/>
        <v>0</v>
      </c>
      <c r="E161" s="182"/>
    </row>
    <row r="162" spans="1:5" ht="11.4" x14ac:dyDescent="0.2">
      <c r="A162" s="187">
        <v>5322</v>
      </c>
      <c r="B162" s="182" t="s">
        <v>340</v>
      </c>
      <c r="C162" s="183">
        <v>0</v>
      </c>
      <c r="D162" s="190">
        <f t="shared" si="1"/>
        <v>0</v>
      </c>
      <c r="E162" s="182"/>
    </row>
    <row r="163" spans="1:5" ht="12" x14ac:dyDescent="0.25">
      <c r="A163" s="186">
        <v>5330</v>
      </c>
      <c r="B163" s="177" t="s">
        <v>254</v>
      </c>
      <c r="C163" s="178">
        <f>SUM(C164:C165)</f>
        <v>0</v>
      </c>
      <c r="D163" s="189">
        <f t="shared" si="1"/>
        <v>0</v>
      </c>
      <c r="E163" s="182"/>
    </row>
    <row r="164" spans="1:5" ht="11.4" x14ac:dyDescent="0.2">
      <c r="A164" s="187">
        <v>5331</v>
      </c>
      <c r="B164" s="182" t="s">
        <v>341</v>
      </c>
      <c r="C164" s="183">
        <v>0</v>
      </c>
      <c r="D164" s="190">
        <f t="shared" si="1"/>
        <v>0</v>
      </c>
      <c r="E164" s="182"/>
    </row>
    <row r="165" spans="1:5" ht="11.4" x14ac:dyDescent="0.2">
      <c r="A165" s="187">
        <v>5332</v>
      </c>
      <c r="B165" s="182" t="s">
        <v>342</v>
      </c>
      <c r="C165" s="183">
        <v>0</v>
      </c>
      <c r="D165" s="190">
        <f t="shared" si="1"/>
        <v>0</v>
      </c>
      <c r="E165" s="182"/>
    </row>
    <row r="166" spans="1:5" ht="12" x14ac:dyDescent="0.25">
      <c r="A166" s="186">
        <v>5400</v>
      </c>
      <c r="B166" s="177" t="s">
        <v>343</v>
      </c>
      <c r="C166" s="178">
        <f>C167+C170+C173+C176+C178</f>
        <v>0</v>
      </c>
      <c r="D166" s="189">
        <f t="shared" si="1"/>
        <v>0</v>
      </c>
      <c r="E166" s="182"/>
    </row>
    <row r="167" spans="1:5" ht="12" x14ac:dyDescent="0.25">
      <c r="A167" s="186">
        <v>5410</v>
      </c>
      <c r="B167" s="177" t="s">
        <v>344</v>
      </c>
      <c r="C167" s="178">
        <f>SUM(C168:C169)</f>
        <v>0</v>
      </c>
      <c r="D167" s="189">
        <f t="shared" si="1"/>
        <v>0</v>
      </c>
      <c r="E167" s="182"/>
    </row>
    <row r="168" spans="1:5" ht="11.4" x14ac:dyDescent="0.2">
      <c r="A168" s="187">
        <v>5411</v>
      </c>
      <c r="B168" s="182" t="s">
        <v>345</v>
      </c>
      <c r="C168" s="183">
        <v>0</v>
      </c>
      <c r="D168" s="190">
        <f t="shared" si="1"/>
        <v>0</v>
      </c>
      <c r="E168" s="182"/>
    </row>
    <row r="169" spans="1:5" ht="11.4" x14ac:dyDescent="0.2">
      <c r="A169" s="187">
        <v>5412</v>
      </c>
      <c r="B169" s="182" t="s">
        <v>346</v>
      </c>
      <c r="C169" s="183">
        <v>0</v>
      </c>
      <c r="D169" s="190">
        <f t="shared" si="1"/>
        <v>0</v>
      </c>
      <c r="E169" s="182"/>
    </row>
    <row r="170" spans="1:5" ht="12" x14ac:dyDescent="0.25">
      <c r="A170" s="186">
        <v>5420</v>
      </c>
      <c r="B170" s="177" t="s">
        <v>347</v>
      </c>
      <c r="C170" s="178">
        <f>SUM(C171:C172)</f>
        <v>0</v>
      </c>
      <c r="D170" s="189">
        <f t="shared" si="1"/>
        <v>0</v>
      </c>
      <c r="E170" s="182"/>
    </row>
    <row r="171" spans="1:5" ht="11.4" x14ac:dyDescent="0.2">
      <c r="A171" s="187">
        <v>5421</v>
      </c>
      <c r="B171" s="182" t="s">
        <v>348</v>
      </c>
      <c r="C171" s="183">
        <v>0</v>
      </c>
      <c r="D171" s="190">
        <f t="shared" si="1"/>
        <v>0</v>
      </c>
      <c r="E171" s="182"/>
    </row>
    <row r="172" spans="1:5" ht="11.4" x14ac:dyDescent="0.2">
      <c r="A172" s="187">
        <v>5422</v>
      </c>
      <c r="B172" s="182" t="s">
        <v>349</v>
      </c>
      <c r="C172" s="183">
        <v>0</v>
      </c>
      <c r="D172" s="190">
        <f t="shared" si="1"/>
        <v>0</v>
      </c>
      <c r="E172" s="182"/>
    </row>
    <row r="173" spans="1:5" ht="12" x14ac:dyDescent="0.25">
      <c r="A173" s="186">
        <v>5430</v>
      </c>
      <c r="B173" s="177" t="s">
        <v>350</v>
      </c>
      <c r="C173" s="178">
        <f>SUM(C174:C175)</f>
        <v>0</v>
      </c>
      <c r="D173" s="189">
        <f t="shared" si="1"/>
        <v>0</v>
      </c>
      <c r="E173" s="182"/>
    </row>
    <row r="174" spans="1:5" ht="11.4" x14ac:dyDescent="0.2">
      <c r="A174" s="187">
        <v>5431</v>
      </c>
      <c r="B174" s="182" t="s">
        <v>351</v>
      </c>
      <c r="C174" s="183">
        <v>0</v>
      </c>
      <c r="D174" s="190">
        <f t="shared" si="1"/>
        <v>0</v>
      </c>
      <c r="E174" s="182"/>
    </row>
    <row r="175" spans="1:5" ht="11.4" x14ac:dyDescent="0.2">
      <c r="A175" s="187">
        <v>5432</v>
      </c>
      <c r="B175" s="182" t="s">
        <v>352</v>
      </c>
      <c r="C175" s="183">
        <v>0</v>
      </c>
      <c r="D175" s="190">
        <f t="shared" si="1"/>
        <v>0</v>
      </c>
      <c r="E175" s="182"/>
    </row>
    <row r="176" spans="1:5" ht="12" x14ac:dyDescent="0.25">
      <c r="A176" s="186">
        <v>5440</v>
      </c>
      <c r="B176" s="177" t="s">
        <v>353</v>
      </c>
      <c r="C176" s="178">
        <f>SUM(C177)</f>
        <v>0</v>
      </c>
      <c r="D176" s="189">
        <f t="shared" si="1"/>
        <v>0</v>
      </c>
      <c r="E176" s="182"/>
    </row>
    <row r="177" spans="1:5" ht="11.4" x14ac:dyDescent="0.2">
      <c r="A177" s="187">
        <v>5441</v>
      </c>
      <c r="B177" s="182" t="s">
        <v>353</v>
      </c>
      <c r="C177" s="183">
        <v>0</v>
      </c>
      <c r="D177" s="190">
        <f t="shared" si="1"/>
        <v>0</v>
      </c>
      <c r="E177" s="182"/>
    </row>
    <row r="178" spans="1:5" ht="12" x14ac:dyDescent="0.25">
      <c r="A178" s="186">
        <v>5450</v>
      </c>
      <c r="B178" s="177" t="s">
        <v>354</v>
      </c>
      <c r="C178" s="178">
        <f>SUM(C179:C180)</f>
        <v>0</v>
      </c>
      <c r="D178" s="189">
        <f t="shared" si="1"/>
        <v>0</v>
      </c>
      <c r="E178" s="182"/>
    </row>
    <row r="179" spans="1:5" ht="11.4" x14ac:dyDescent="0.2">
      <c r="A179" s="187">
        <v>5451</v>
      </c>
      <c r="B179" s="182" t="s">
        <v>355</v>
      </c>
      <c r="C179" s="183">
        <v>0</v>
      </c>
      <c r="D179" s="190">
        <f t="shared" si="1"/>
        <v>0</v>
      </c>
      <c r="E179" s="182"/>
    </row>
    <row r="180" spans="1:5" ht="11.4" x14ac:dyDescent="0.2">
      <c r="A180" s="187">
        <v>5452</v>
      </c>
      <c r="B180" s="182" t="s">
        <v>356</v>
      </c>
      <c r="C180" s="183">
        <v>0</v>
      </c>
      <c r="D180" s="190">
        <f t="shared" si="1"/>
        <v>0</v>
      </c>
      <c r="E180" s="182"/>
    </row>
    <row r="181" spans="1:5" ht="12" x14ac:dyDescent="0.25">
      <c r="A181" s="186">
        <v>5500</v>
      </c>
      <c r="B181" s="177" t="s">
        <v>357</v>
      </c>
      <c r="C181" s="178">
        <f>C182+C191+C194+C200</f>
        <v>0</v>
      </c>
      <c r="D181" s="189">
        <f t="shared" si="1"/>
        <v>0</v>
      </c>
      <c r="E181" s="182"/>
    </row>
    <row r="182" spans="1:5" ht="12" x14ac:dyDescent="0.25">
      <c r="A182" s="186">
        <v>5510</v>
      </c>
      <c r="B182" s="177" t="s">
        <v>358</v>
      </c>
      <c r="C182" s="178">
        <f>SUM(C183:C190)</f>
        <v>0</v>
      </c>
      <c r="D182" s="189">
        <f t="shared" si="1"/>
        <v>0</v>
      </c>
      <c r="E182" s="182"/>
    </row>
    <row r="183" spans="1:5" ht="11.4" x14ac:dyDescent="0.2">
      <c r="A183" s="187">
        <v>5511</v>
      </c>
      <c r="B183" s="182" t="s">
        <v>359</v>
      </c>
      <c r="C183" s="183">
        <v>0</v>
      </c>
      <c r="D183" s="190">
        <f t="shared" si="1"/>
        <v>0</v>
      </c>
      <c r="E183" s="182"/>
    </row>
    <row r="184" spans="1:5" ht="11.4" x14ac:dyDescent="0.2">
      <c r="A184" s="187">
        <v>5512</v>
      </c>
      <c r="B184" s="182" t="s">
        <v>360</v>
      </c>
      <c r="C184" s="183">
        <v>0</v>
      </c>
      <c r="D184" s="190">
        <f t="shared" si="1"/>
        <v>0</v>
      </c>
      <c r="E184" s="182"/>
    </row>
    <row r="185" spans="1:5" ht="11.4" x14ac:dyDescent="0.2">
      <c r="A185" s="187">
        <v>5513</v>
      </c>
      <c r="B185" s="182" t="s">
        <v>361</v>
      </c>
      <c r="C185" s="183">
        <v>0</v>
      </c>
      <c r="D185" s="190">
        <f t="shared" si="1"/>
        <v>0</v>
      </c>
      <c r="E185" s="182"/>
    </row>
    <row r="186" spans="1:5" ht="11.4" x14ac:dyDescent="0.2">
      <c r="A186" s="187">
        <v>5514</v>
      </c>
      <c r="B186" s="182" t="s">
        <v>362</v>
      </c>
      <c r="C186" s="183">
        <v>0</v>
      </c>
      <c r="D186" s="190">
        <f t="shared" si="1"/>
        <v>0</v>
      </c>
      <c r="E186" s="182"/>
    </row>
    <row r="187" spans="1:5" ht="11.4" x14ac:dyDescent="0.2">
      <c r="A187" s="187">
        <v>5515</v>
      </c>
      <c r="B187" s="182" t="s">
        <v>363</v>
      </c>
      <c r="C187" s="183">
        <v>0</v>
      </c>
      <c r="D187" s="190">
        <f t="shared" si="1"/>
        <v>0</v>
      </c>
      <c r="E187" s="182"/>
    </row>
    <row r="188" spans="1:5" ht="11.4" x14ac:dyDescent="0.2">
      <c r="A188" s="187">
        <v>5516</v>
      </c>
      <c r="B188" s="182" t="s">
        <v>364</v>
      </c>
      <c r="C188" s="183">
        <v>0</v>
      </c>
      <c r="D188" s="190">
        <f t="shared" si="1"/>
        <v>0</v>
      </c>
      <c r="E188" s="182"/>
    </row>
    <row r="189" spans="1:5" ht="11.4" x14ac:dyDescent="0.2">
      <c r="A189" s="187">
        <v>5517</v>
      </c>
      <c r="B189" s="182" t="s">
        <v>365</v>
      </c>
      <c r="C189" s="183">
        <v>0</v>
      </c>
      <c r="D189" s="190">
        <f t="shared" si="1"/>
        <v>0</v>
      </c>
      <c r="E189" s="182"/>
    </row>
    <row r="190" spans="1:5" ht="11.4" x14ac:dyDescent="0.2">
      <c r="A190" s="187">
        <v>5518</v>
      </c>
      <c r="B190" s="182" t="s">
        <v>41</v>
      </c>
      <c r="C190" s="183">
        <v>0</v>
      </c>
      <c r="D190" s="190">
        <f t="shared" si="1"/>
        <v>0</v>
      </c>
      <c r="E190" s="182"/>
    </row>
    <row r="191" spans="1:5" ht="12" x14ac:dyDescent="0.25">
      <c r="A191" s="186">
        <v>5520</v>
      </c>
      <c r="B191" s="177" t="s">
        <v>40</v>
      </c>
      <c r="C191" s="178">
        <f>SUM(C192:C193)</f>
        <v>0</v>
      </c>
      <c r="D191" s="189">
        <f t="shared" si="1"/>
        <v>0</v>
      </c>
      <c r="E191" s="182"/>
    </row>
    <row r="192" spans="1:5" ht="11.4" x14ac:dyDescent="0.2">
      <c r="A192" s="187">
        <v>5521</v>
      </c>
      <c r="B192" s="182" t="s">
        <v>366</v>
      </c>
      <c r="C192" s="183">
        <v>0</v>
      </c>
      <c r="D192" s="190">
        <f t="shared" si="1"/>
        <v>0</v>
      </c>
      <c r="E192" s="182"/>
    </row>
    <row r="193" spans="1:5" ht="11.4" x14ac:dyDescent="0.2">
      <c r="A193" s="187">
        <v>5522</v>
      </c>
      <c r="B193" s="182" t="s">
        <v>367</v>
      </c>
      <c r="C193" s="183">
        <v>0</v>
      </c>
      <c r="D193" s="190">
        <f t="shared" si="1"/>
        <v>0</v>
      </c>
      <c r="E193" s="182"/>
    </row>
    <row r="194" spans="1:5" ht="12" x14ac:dyDescent="0.25">
      <c r="A194" s="186">
        <v>5530</v>
      </c>
      <c r="B194" s="177" t="s">
        <v>368</v>
      </c>
      <c r="C194" s="178">
        <f>SUM(C195:C199)</f>
        <v>0</v>
      </c>
      <c r="D194" s="189">
        <f t="shared" si="1"/>
        <v>0</v>
      </c>
      <c r="E194" s="182"/>
    </row>
    <row r="195" spans="1:5" ht="11.4" x14ac:dyDescent="0.2">
      <c r="A195" s="187">
        <v>5531</v>
      </c>
      <c r="B195" s="182" t="s">
        <v>369</v>
      </c>
      <c r="C195" s="183">
        <v>0</v>
      </c>
      <c r="D195" s="190">
        <f t="shared" si="1"/>
        <v>0</v>
      </c>
      <c r="E195" s="182"/>
    </row>
    <row r="196" spans="1:5" ht="11.4" x14ac:dyDescent="0.2">
      <c r="A196" s="187">
        <v>5532</v>
      </c>
      <c r="B196" s="182" t="s">
        <v>370</v>
      </c>
      <c r="C196" s="183">
        <v>0</v>
      </c>
      <c r="D196" s="190">
        <f t="shared" si="1"/>
        <v>0</v>
      </c>
      <c r="E196" s="182"/>
    </row>
    <row r="197" spans="1:5" ht="11.4" x14ac:dyDescent="0.2">
      <c r="A197" s="187">
        <v>5533</v>
      </c>
      <c r="B197" s="182" t="s">
        <v>371</v>
      </c>
      <c r="C197" s="183">
        <v>0</v>
      </c>
      <c r="D197" s="190">
        <f t="shared" si="1"/>
        <v>0</v>
      </c>
      <c r="E197" s="182"/>
    </row>
    <row r="198" spans="1:5" ht="11.4" x14ac:dyDescent="0.2">
      <c r="A198" s="187">
        <v>5534</v>
      </c>
      <c r="B198" s="182" t="s">
        <v>372</v>
      </c>
      <c r="C198" s="183">
        <v>0</v>
      </c>
      <c r="D198" s="190">
        <f t="shared" si="1"/>
        <v>0</v>
      </c>
      <c r="E198" s="182"/>
    </row>
    <row r="199" spans="1:5" ht="11.4" x14ac:dyDescent="0.2">
      <c r="A199" s="187">
        <v>5535</v>
      </c>
      <c r="B199" s="182" t="s">
        <v>373</v>
      </c>
      <c r="C199" s="183">
        <v>0</v>
      </c>
      <c r="D199" s="190">
        <f t="shared" si="1"/>
        <v>0</v>
      </c>
      <c r="E199" s="182"/>
    </row>
    <row r="200" spans="1:5" ht="12" x14ac:dyDescent="0.25">
      <c r="A200" s="186">
        <v>5590</v>
      </c>
      <c r="B200" s="177" t="s">
        <v>374</v>
      </c>
      <c r="C200" s="178">
        <f>SUM(C201:C209)</f>
        <v>0</v>
      </c>
      <c r="D200" s="189">
        <f t="shared" si="1"/>
        <v>0</v>
      </c>
      <c r="E200" s="182"/>
    </row>
    <row r="201" spans="1:5" ht="11.4" x14ac:dyDescent="0.2">
      <c r="A201" s="187">
        <v>5591</v>
      </c>
      <c r="B201" s="182" t="s">
        <v>375</v>
      </c>
      <c r="C201" s="183">
        <v>0</v>
      </c>
      <c r="D201" s="190">
        <f t="shared" si="1"/>
        <v>0</v>
      </c>
      <c r="E201" s="182"/>
    </row>
    <row r="202" spans="1:5" ht="11.4" x14ac:dyDescent="0.2">
      <c r="A202" s="187">
        <v>5592</v>
      </c>
      <c r="B202" s="182" t="s">
        <v>376</v>
      </c>
      <c r="C202" s="183">
        <v>0</v>
      </c>
      <c r="D202" s="190">
        <f t="shared" si="1"/>
        <v>0</v>
      </c>
      <c r="E202" s="182"/>
    </row>
    <row r="203" spans="1:5" ht="11.4" x14ac:dyDescent="0.2">
      <c r="A203" s="187">
        <v>5593</v>
      </c>
      <c r="B203" s="182" t="s">
        <v>377</v>
      </c>
      <c r="C203" s="183">
        <v>0</v>
      </c>
      <c r="D203" s="190">
        <f t="shared" si="1"/>
        <v>0</v>
      </c>
      <c r="E203" s="182"/>
    </row>
    <row r="204" spans="1:5" ht="11.4" x14ac:dyDescent="0.2">
      <c r="A204" s="187">
        <v>5594</v>
      </c>
      <c r="B204" s="182" t="s">
        <v>433</v>
      </c>
      <c r="C204" s="183">
        <v>0</v>
      </c>
      <c r="D204" s="190">
        <f t="shared" si="1"/>
        <v>0</v>
      </c>
      <c r="E204" s="182"/>
    </row>
    <row r="205" spans="1:5" ht="11.4" x14ac:dyDescent="0.2">
      <c r="A205" s="187">
        <v>5595</v>
      </c>
      <c r="B205" s="182" t="s">
        <v>379</v>
      </c>
      <c r="C205" s="183">
        <v>0</v>
      </c>
      <c r="D205" s="190">
        <f t="shared" si="1"/>
        <v>0</v>
      </c>
      <c r="E205" s="182"/>
    </row>
    <row r="206" spans="1:5" ht="11.4" x14ac:dyDescent="0.2">
      <c r="A206" s="187">
        <v>5596</v>
      </c>
      <c r="B206" s="182" t="s">
        <v>274</v>
      </c>
      <c r="C206" s="183">
        <v>0</v>
      </c>
      <c r="D206" s="190">
        <f t="shared" si="1"/>
        <v>0</v>
      </c>
      <c r="E206" s="182"/>
    </row>
    <row r="207" spans="1:5" ht="11.4" x14ac:dyDescent="0.2">
      <c r="A207" s="187">
        <v>5597</v>
      </c>
      <c r="B207" s="182" t="s">
        <v>380</v>
      </c>
      <c r="C207" s="183">
        <v>0</v>
      </c>
      <c r="D207" s="190">
        <f t="shared" si="1"/>
        <v>0</v>
      </c>
      <c r="E207" s="182"/>
    </row>
    <row r="208" spans="1:5" ht="11.4" x14ac:dyDescent="0.2">
      <c r="A208" s="187">
        <v>5598</v>
      </c>
      <c r="B208" s="182" t="s">
        <v>434</v>
      </c>
      <c r="C208" s="183">
        <v>0</v>
      </c>
      <c r="D208" s="190">
        <f t="shared" si="1"/>
        <v>0</v>
      </c>
      <c r="E208" s="182"/>
    </row>
    <row r="209" spans="1:5" ht="11.4" x14ac:dyDescent="0.2">
      <c r="A209" s="187">
        <v>5599</v>
      </c>
      <c r="B209" s="182" t="s">
        <v>381</v>
      </c>
      <c r="C209" s="183">
        <v>0</v>
      </c>
      <c r="D209" s="190">
        <f t="shared" si="1"/>
        <v>0</v>
      </c>
      <c r="E209" s="182"/>
    </row>
    <row r="210" spans="1:5" ht="12" x14ac:dyDescent="0.25">
      <c r="A210" s="186">
        <v>5600</v>
      </c>
      <c r="B210" s="177" t="s">
        <v>39</v>
      </c>
      <c r="C210" s="178">
        <f>C211</f>
        <v>0</v>
      </c>
      <c r="D210" s="189">
        <f t="shared" si="1"/>
        <v>0</v>
      </c>
      <c r="E210" s="182"/>
    </row>
    <row r="211" spans="1:5" ht="12" x14ac:dyDescent="0.25">
      <c r="A211" s="186">
        <v>5610</v>
      </c>
      <c r="B211" s="177" t="s">
        <v>382</v>
      </c>
      <c r="C211" s="178">
        <f>C212</f>
        <v>0</v>
      </c>
      <c r="D211" s="189">
        <f t="shared" si="1"/>
        <v>0</v>
      </c>
      <c r="E211" s="182"/>
    </row>
    <row r="212" spans="1:5" ht="11.4" x14ac:dyDescent="0.2">
      <c r="A212" s="187">
        <v>5611</v>
      </c>
      <c r="B212" s="182" t="s">
        <v>383</v>
      </c>
      <c r="C212" s="183">
        <v>0</v>
      </c>
      <c r="D212" s="190">
        <f t="shared" si="1"/>
        <v>0</v>
      </c>
      <c r="E212" s="182"/>
    </row>
    <row r="213" spans="1:5" ht="11.4" x14ac:dyDescent="0.2">
      <c r="A213" s="121"/>
      <c r="B213" s="121"/>
      <c r="C213" s="153"/>
      <c r="D213" s="121"/>
      <c r="E213" s="121"/>
    </row>
    <row r="214" spans="1:5" ht="11.4" x14ac:dyDescent="0.2">
      <c r="A214" s="121"/>
      <c r="B214" s="121" t="s">
        <v>518</v>
      </c>
      <c r="C214" s="121"/>
      <c r="D214" s="121"/>
      <c r="E214" s="121"/>
    </row>
    <row r="215" spans="1:5" ht="11.4" x14ac:dyDescent="0.2">
      <c r="A215" s="121"/>
      <c r="B215" s="121"/>
      <c r="C215" s="121"/>
      <c r="D215" s="121"/>
      <c r="E215" s="12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5" right="0.25" top="0.75" bottom="0.75" header="0.3" footer="0.3"/>
  <pageSetup scale="68" fitToHeight="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6"/>
  <sheetViews>
    <sheetView topLeftCell="A139" zoomScale="60" zoomScaleNormal="100" workbookViewId="0">
      <selection sqref="A1:J185"/>
    </sheetView>
  </sheetViews>
  <sheetFormatPr baseColWidth="10" defaultColWidth="9.109375" defaultRowHeight="10.199999999999999" x14ac:dyDescent="0.2"/>
  <cols>
    <col min="1" max="1" width="10" style="12" customWidth="1"/>
    <col min="2" max="2" width="64.5546875" style="12" bestFit="1" customWidth="1"/>
    <col min="3" max="3" width="16.44140625" style="12" bestFit="1" customWidth="1"/>
    <col min="4" max="4" width="19.109375" style="12" customWidth="1"/>
    <col min="5" max="5" width="28" style="12" customWidth="1"/>
    <col min="6" max="6" width="53.88671875" style="12" bestFit="1" customWidth="1"/>
    <col min="7" max="7" width="16.6640625" style="12" customWidth="1"/>
    <col min="8" max="8" width="26" style="12" customWidth="1"/>
    <col min="9" max="9" width="27.109375" style="12" customWidth="1"/>
    <col min="10" max="10" width="22.21875" style="12" customWidth="1"/>
    <col min="11" max="16384" width="9.109375" style="12"/>
  </cols>
  <sheetData>
    <row r="1" spans="1:11" s="11" customFormat="1" ht="18.899999999999999" customHeight="1" x14ac:dyDescent="0.3">
      <c r="A1" s="201" t="s">
        <v>600</v>
      </c>
      <c r="B1" s="202"/>
      <c r="C1" s="202"/>
      <c r="D1" s="202"/>
      <c r="E1" s="202"/>
      <c r="F1" s="202"/>
      <c r="G1" s="154" t="s">
        <v>498</v>
      </c>
      <c r="H1" s="155">
        <v>2025</v>
      </c>
      <c r="I1" s="156"/>
      <c r="J1" s="156"/>
      <c r="K1" s="156"/>
    </row>
    <row r="2" spans="1:11" s="11" customFormat="1" ht="18.899999999999999" customHeight="1" x14ac:dyDescent="0.3">
      <c r="A2" s="201" t="s">
        <v>502</v>
      </c>
      <c r="B2" s="202"/>
      <c r="C2" s="202"/>
      <c r="D2" s="202"/>
      <c r="E2" s="202"/>
      <c r="F2" s="202"/>
      <c r="G2" s="154" t="s">
        <v>499</v>
      </c>
      <c r="H2" s="155" t="s">
        <v>501</v>
      </c>
      <c r="I2" s="156"/>
      <c r="J2" s="156"/>
      <c r="K2" s="156"/>
    </row>
    <row r="3" spans="1:11" s="11" customFormat="1" ht="18.899999999999999" customHeight="1" x14ac:dyDescent="0.3">
      <c r="A3" s="201" t="s">
        <v>601</v>
      </c>
      <c r="B3" s="202"/>
      <c r="C3" s="202"/>
      <c r="D3" s="202"/>
      <c r="E3" s="202"/>
      <c r="F3" s="202"/>
      <c r="G3" s="154" t="s">
        <v>500</v>
      </c>
      <c r="H3" s="155">
        <v>2</v>
      </c>
      <c r="I3" s="156"/>
      <c r="J3" s="156"/>
      <c r="K3" s="156"/>
    </row>
    <row r="4" spans="1:11" s="11" customFormat="1" ht="18.899999999999999" customHeight="1" x14ac:dyDescent="0.3">
      <c r="A4" s="201" t="s">
        <v>516</v>
      </c>
      <c r="B4" s="202"/>
      <c r="C4" s="202"/>
      <c r="D4" s="202"/>
      <c r="E4" s="202"/>
      <c r="F4" s="202"/>
      <c r="G4" s="154"/>
      <c r="H4" s="155"/>
      <c r="I4" s="156"/>
      <c r="J4" s="156"/>
      <c r="K4" s="156"/>
    </row>
    <row r="5" spans="1:11" ht="13.8" x14ac:dyDescent="0.25">
      <c r="A5" s="157" t="s">
        <v>116</v>
      </c>
      <c r="B5" s="158"/>
      <c r="C5" s="158"/>
      <c r="D5" s="158"/>
      <c r="E5" s="158"/>
      <c r="F5" s="158"/>
      <c r="G5" s="158"/>
      <c r="H5" s="158"/>
      <c r="I5" s="159"/>
      <c r="J5" s="159"/>
      <c r="K5" s="159"/>
    </row>
    <row r="6" spans="1:11" ht="13.8" x14ac:dyDescent="0.2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</row>
    <row r="7" spans="1:11" ht="13.8" x14ac:dyDescent="0.25">
      <c r="A7" s="158" t="s">
        <v>88</v>
      </c>
      <c r="B7" s="158"/>
      <c r="C7" s="158"/>
      <c r="D7" s="158"/>
      <c r="E7" s="158"/>
      <c r="F7" s="158"/>
      <c r="G7" s="158"/>
      <c r="H7" s="158"/>
      <c r="I7" s="159"/>
      <c r="J7" s="159"/>
      <c r="K7" s="159"/>
    </row>
    <row r="8" spans="1:11" ht="13.8" x14ac:dyDescent="0.25">
      <c r="A8" s="160" t="s">
        <v>86</v>
      </c>
      <c r="B8" s="160" t="s">
        <v>83</v>
      </c>
      <c r="C8" s="160" t="s">
        <v>84</v>
      </c>
      <c r="D8" s="160" t="s">
        <v>85</v>
      </c>
      <c r="E8" s="160"/>
      <c r="F8" s="160"/>
      <c r="G8" s="160"/>
      <c r="H8" s="160"/>
      <c r="I8" s="159"/>
      <c r="J8" s="159"/>
      <c r="K8" s="159"/>
    </row>
    <row r="9" spans="1:11" ht="13.8" x14ac:dyDescent="0.25">
      <c r="A9" s="161">
        <v>1114</v>
      </c>
      <c r="B9" s="159" t="s">
        <v>117</v>
      </c>
      <c r="C9" s="162">
        <v>0</v>
      </c>
      <c r="D9" s="159"/>
      <c r="E9" s="159" t="str">
        <f>+IF(OR(C9&lt;&gt;0,C10&lt;&gt;0,C11&lt;&gt;0),"","SIN INFORMACIÓN QUE REVELAR")</f>
        <v>SIN INFORMACIÓN QUE REVELAR</v>
      </c>
      <c r="F9" s="159"/>
      <c r="G9" s="159"/>
      <c r="H9" s="159"/>
      <c r="I9" s="159"/>
      <c r="J9" s="159"/>
      <c r="K9" s="159"/>
    </row>
    <row r="10" spans="1:11" ht="13.8" x14ac:dyDescent="0.25">
      <c r="A10" s="161">
        <v>1115</v>
      </c>
      <c r="B10" s="159" t="s">
        <v>118</v>
      </c>
      <c r="C10" s="162">
        <v>0</v>
      </c>
      <c r="D10" s="159"/>
      <c r="E10" s="159"/>
      <c r="F10" s="159"/>
      <c r="G10" s="159"/>
      <c r="H10" s="159"/>
      <c r="I10" s="159"/>
      <c r="J10" s="159"/>
      <c r="K10" s="159"/>
    </row>
    <row r="11" spans="1:11" ht="13.8" x14ac:dyDescent="0.25">
      <c r="A11" s="161">
        <v>1121</v>
      </c>
      <c r="B11" s="159" t="s">
        <v>119</v>
      </c>
      <c r="C11" s="162">
        <v>0</v>
      </c>
      <c r="D11" s="159"/>
      <c r="E11" s="159"/>
      <c r="F11" s="159"/>
      <c r="G11" s="159"/>
      <c r="H11" s="159"/>
      <c r="I11" s="159"/>
      <c r="J11" s="159"/>
      <c r="K11" s="159"/>
    </row>
    <row r="12" spans="1:11" ht="13.8" x14ac:dyDescent="0.25">
      <c r="A12" s="159"/>
      <c r="B12" s="159"/>
      <c r="C12" s="162"/>
      <c r="D12" s="159"/>
      <c r="E12" s="159"/>
      <c r="F12" s="159"/>
      <c r="G12" s="159"/>
      <c r="H12" s="159"/>
      <c r="I12" s="159"/>
      <c r="J12" s="159"/>
      <c r="K12" s="159"/>
    </row>
    <row r="13" spans="1:11" ht="13.8" x14ac:dyDescent="0.25">
      <c r="A13" s="158" t="s">
        <v>89</v>
      </c>
      <c r="B13" s="158"/>
      <c r="C13" s="158"/>
      <c r="D13" s="158"/>
      <c r="E13" s="158"/>
      <c r="F13" s="158"/>
      <c r="G13" s="158"/>
      <c r="H13" s="158"/>
      <c r="I13" s="159"/>
      <c r="J13" s="159"/>
      <c r="K13" s="159"/>
    </row>
    <row r="14" spans="1:11" ht="13.8" x14ac:dyDescent="0.25">
      <c r="A14" s="160" t="s">
        <v>86</v>
      </c>
      <c r="B14" s="160" t="s">
        <v>83</v>
      </c>
      <c r="C14" s="160" t="s">
        <v>84</v>
      </c>
      <c r="D14" s="160">
        <v>2024</v>
      </c>
      <c r="E14" s="160">
        <v>2023</v>
      </c>
      <c r="F14" s="160">
        <v>2022</v>
      </c>
      <c r="G14" s="160">
        <v>2021</v>
      </c>
      <c r="H14" s="160" t="s">
        <v>115</v>
      </c>
      <c r="I14" s="159"/>
      <c r="J14" s="159"/>
      <c r="K14" s="159"/>
    </row>
    <row r="15" spans="1:11" ht="13.8" x14ac:dyDescent="0.25">
      <c r="A15" s="161">
        <v>1122</v>
      </c>
      <c r="B15" s="159" t="s">
        <v>121</v>
      </c>
      <c r="C15" s="162">
        <v>-16004.67</v>
      </c>
      <c r="D15" s="162">
        <v>-13592.75</v>
      </c>
      <c r="E15" s="162">
        <v>-12737.85</v>
      </c>
      <c r="F15" s="162">
        <v>0</v>
      </c>
      <c r="G15" s="162">
        <v>0</v>
      </c>
      <c r="H15" s="162" t="str">
        <f>+IF(OR(C15&lt;&gt;0,C16&lt;&gt;0),"","SIN INFORMACIÓN QUE REVELAR")</f>
        <v/>
      </c>
      <c r="I15" s="159"/>
      <c r="J15" s="159"/>
      <c r="K15" s="159"/>
    </row>
    <row r="16" spans="1:11" ht="13.8" x14ac:dyDescent="0.25">
      <c r="A16" s="161">
        <v>1124</v>
      </c>
      <c r="B16" s="159" t="s">
        <v>122</v>
      </c>
      <c r="C16" s="162">
        <v>0</v>
      </c>
      <c r="D16" s="162">
        <v>0</v>
      </c>
      <c r="E16" s="162">
        <v>0</v>
      </c>
      <c r="F16" s="162">
        <v>0</v>
      </c>
      <c r="G16" s="162">
        <v>0</v>
      </c>
      <c r="H16" s="162"/>
      <c r="I16" s="159"/>
      <c r="J16" s="159"/>
      <c r="K16" s="159"/>
    </row>
    <row r="17" spans="1:11" ht="13.8" x14ac:dyDescent="0.25">
      <c r="A17" s="159"/>
      <c r="B17" s="159"/>
      <c r="C17" s="162"/>
      <c r="D17" s="162"/>
      <c r="E17" s="162"/>
      <c r="F17" s="162"/>
      <c r="G17" s="162"/>
      <c r="H17" s="162"/>
      <c r="I17" s="159"/>
      <c r="J17" s="159"/>
      <c r="K17" s="159"/>
    </row>
    <row r="18" spans="1:11" ht="13.8" x14ac:dyDescent="0.25">
      <c r="A18" s="158" t="s">
        <v>90</v>
      </c>
      <c r="B18" s="158"/>
      <c r="C18" s="158"/>
      <c r="D18" s="158"/>
      <c r="E18" s="158"/>
      <c r="F18" s="158"/>
      <c r="G18" s="158"/>
      <c r="H18" s="158"/>
      <c r="I18" s="159"/>
      <c r="J18" s="159"/>
      <c r="K18" s="159"/>
    </row>
    <row r="19" spans="1:11" ht="13.8" x14ac:dyDescent="0.25">
      <c r="A19" s="160" t="s">
        <v>86</v>
      </c>
      <c r="B19" s="160" t="s">
        <v>83</v>
      </c>
      <c r="C19" s="160" t="s">
        <v>84</v>
      </c>
      <c r="D19" s="160" t="s">
        <v>123</v>
      </c>
      <c r="E19" s="160" t="s">
        <v>124</v>
      </c>
      <c r="F19" s="160" t="s">
        <v>125</v>
      </c>
      <c r="G19" s="160" t="s">
        <v>126</v>
      </c>
      <c r="H19" s="160" t="s">
        <v>127</v>
      </c>
      <c r="I19" s="159"/>
      <c r="J19" s="159"/>
      <c r="K19" s="159"/>
    </row>
    <row r="20" spans="1:11" ht="13.8" x14ac:dyDescent="0.25">
      <c r="A20" s="161">
        <v>1123</v>
      </c>
      <c r="B20" s="159" t="s">
        <v>128</v>
      </c>
      <c r="C20" s="162">
        <v>-480531.54</v>
      </c>
      <c r="D20" s="162">
        <v>-480531.54</v>
      </c>
      <c r="E20" s="162">
        <v>0</v>
      </c>
      <c r="F20" s="162">
        <v>0</v>
      </c>
      <c r="G20" s="162">
        <v>0</v>
      </c>
      <c r="H20" s="162" t="str">
        <f>IF(OR(C20&lt;&gt;0, C21&lt;&gt;0, C22&lt;&gt;0, C23&lt;&gt;0, C24&lt;&gt;0, C25&lt;&gt;0, C26&lt;&gt;0, C27&lt;&gt;0, C28&lt;&gt;0), "", "SIN INFORMACIÓN QUE REVELAR")</f>
        <v/>
      </c>
      <c r="I20" s="159"/>
      <c r="J20" s="159"/>
      <c r="K20" s="159"/>
    </row>
    <row r="21" spans="1:11" ht="13.8" x14ac:dyDescent="0.25">
      <c r="A21" s="161">
        <v>1125</v>
      </c>
      <c r="B21" s="159" t="s">
        <v>129</v>
      </c>
      <c r="C21" s="162">
        <v>25000</v>
      </c>
      <c r="D21" s="162">
        <v>25000</v>
      </c>
      <c r="E21" s="162">
        <v>0</v>
      </c>
      <c r="F21" s="162">
        <v>0</v>
      </c>
      <c r="G21" s="162">
        <v>0</v>
      </c>
      <c r="H21" s="162"/>
      <c r="I21" s="159"/>
      <c r="J21" s="159"/>
      <c r="K21" s="159"/>
    </row>
    <row r="22" spans="1:11" ht="13.8" x14ac:dyDescent="0.25">
      <c r="A22" s="161">
        <v>1126</v>
      </c>
      <c r="B22" s="159" t="s">
        <v>482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/>
      <c r="I22" s="159"/>
      <c r="J22" s="159"/>
      <c r="K22" s="159"/>
    </row>
    <row r="23" spans="1:11" ht="13.8" x14ac:dyDescent="0.25">
      <c r="A23" s="161">
        <v>1129</v>
      </c>
      <c r="B23" s="159" t="s">
        <v>483</v>
      </c>
      <c r="C23" s="162">
        <v>588760.35</v>
      </c>
      <c r="D23" s="162">
        <v>588760.35</v>
      </c>
      <c r="E23" s="162">
        <v>0</v>
      </c>
      <c r="F23" s="162">
        <v>0</v>
      </c>
      <c r="G23" s="162">
        <v>0</v>
      </c>
      <c r="H23" s="162"/>
      <c r="I23" s="159"/>
      <c r="J23" s="159"/>
      <c r="K23" s="159"/>
    </row>
    <row r="24" spans="1:11" ht="13.8" x14ac:dyDescent="0.25">
      <c r="A24" s="161">
        <v>1131</v>
      </c>
      <c r="B24" s="159" t="s">
        <v>130</v>
      </c>
      <c r="C24" s="162">
        <v>1020.8</v>
      </c>
      <c r="D24" s="162">
        <v>1020.8</v>
      </c>
      <c r="E24" s="162">
        <v>0</v>
      </c>
      <c r="F24" s="162">
        <v>0</v>
      </c>
      <c r="G24" s="162">
        <v>0</v>
      </c>
      <c r="H24" s="162"/>
      <c r="I24" s="159"/>
      <c r="J24" s="159"/>
      <c r="K24" s="159"/>
    </row>
    <row r="25" spans="1:11" ht="13.8" x14ac:dyDescent="0.25">
      <c r="A25" s="161">
        <v>1132</v>
      </c>
      <c r="B25" s="159" t="s">
        <v>131</v>
      </c>
      <c r="C25" s="162">
        <v>0</v>
      </c>
      <c r="D25" s="162">
        <v>0</v>
      </c>
      <c r="E25" s="162">
        <v>0</v>
      </c>
      <c r="F25" s="162">
        <v>0</v>
      </c>
      <c r="G25" s="162">
        <v>0</v>
      </c>
      <c r="H25" s="162"/>
      <c r="I25" s="159"/>
      <c r="J25" s="159"/>
      <c r="K25" s="159"/>
    </row>
    <row r="26" spans="1:11" ht="13.8" x14ac:dyDescent="0.25">
      <c r="A26" s="161">
        <v>1133</v>
      </c>
      <c r="B26" s="159" t="s">
        <v>132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  <c r="H26" s="162"/>
      <c r="I26" s="159"/>
      <c r="J26" s="159"/>
      <c r="K26" s="159"/>
    </row>
    <row r="27" spans="1:11" ht="13.8" x14ac:dyDescent="0.25">
      <c r="A27" s="161">
        <v>1134</v>
      </c>
      <c r="B27" s="159" t="s">
        <v>133</v>
      </c>
      <c r="C27" s="162">
        <v>0</v>
      </c>
      <c r="D27" s="162">
        <v>0</v>
      </c>
      <c r="E27" s="162">
        <v>0</v>
      </c>
      <c r="F27" s="162">
        <v>0</v>
      </c>
      <c r="G27" s="162">
        <v>0</v>
      </c>
      <c r="H27" s="162"/>
      <c r="I27" s="159"/>
      <c r="J27" s="159"/>
      <c r="K27" s="159"/>
    </row>
    <row r="28" spans="1:11" ht="13.8" x14ac:dyDescent="0.25">
      <c r="A28" s="161">
        <v>1139</v>
      </c>
      <c r="B28" s="159" t="s">
        <v>134</v>
      </c>
      <c r="C28" s="162">
        <v>0</v>
      </c>
      <c r="D28" s="162">
        <v>0</v>
      </c>
      <c r="E28" s="162">
        <v>0</v>
      </c>
      <c r="F28" s="162">
        <v>0</v>
      </c>
      <c r="G28" s="162">
        <v>0</v>
      </c>
      <c r="H28" s="162"/>
      <c r="I28" s="159"/>
      <c r="J28" s="159"/>
      <c r="K28" s="159"/>
    </row>
    <row r="29" spans="1:11" ht="13.8" x14ac:dyDescent="0.25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</row>
    <row r="30" spans="1:11" ht="13.8" x14ac:dyDescent="0.25">
      <c r="A30" s="158" t="s">
        <v>484</v>
      </c>
      <c r="B30" s="158"/>
      <c r="C30" s="158"/>
      <c r="D30" s="158"/>
      <c r="E30" s="158"/>
      <c r="F30" s="158"/>
      <c r="G30" s="158"/>
      <c r="H30" s="158"/>
      <c r="I30" s="159"/>
      <c r="J30" s="159"/>
      <c r="K30" s="159"/>
    </row>
    <row r="31" spans="1:11" ht="13.8" x14ac:dyDescent="0.25">
      <c r="A31" s="160" t="s">
        <v>86</v>
      </c>
      <c r="B31" s="160" t="s">
        <v>83</v>
      </c>
      <c r="C31" s="160" t="s">
        <v>84</v>
      </c>
      <c r="D31" s="160" t="s">
        <v>93</v>
      </c>
      <c r="E31" s="160" t="s">
        <v>92</v>
      </c>
      <c r="F31" s="160" t="s">
        <v>135</v>
      </c>
      <c r="G31" s="160" t="s">
        <v>95</v>
      </c>
      <c r="H31" s="160"/>
      <c r="I31" s="159"/>
      <c r="J31" s="159"/>
      <c r="K31" s="159"/>
    </row>
    <row r="32" spans="1:11" ht="13.8" x14ac:dyDescent="0.25">
      <c r="A32" s="161">
        <v>1140</v>
      </c>
      <c r="B32" s="159" t="s">
        <v>136</v>
      </c>
      <c r="C32" s="162">
        <f>SUM(C33:C37)</f>
        <v>0</v>
      </c>
      <c r="D32" s="159"/>
      <c r="E32" s="159" t="str">
        <f>IF(OR(C32&lt;&gt;0, C33&lt;&gt;0, C34&lt;&gt;0, C35&lt;&gt;0, C36&lt;&gt;0, C37&lt;&gt;0), "", "SIN INFORMACIÓN QUE REVELAR")</f>
        <v>SIN INFORMACIÓN QUE REVELAR</v>
      </c>
      <c r="F32" s="159"/>
      <c r="G32" s="159"/>
      <c r="H32" s="159"/>
      <c r="I32" s="159"/>
      <c r="J32" s="159"/>
      <c r="K32" s="159"/>
    </row>
    <row r="33" spans="1:11" ht="13.8" x14ac:dyDescent="0.25">
      <c r="A33" s="161">
        <v>1141</v>
      </c>
      <c r="B33" s="159" t="s">
        <v>137</v>
      </c>
      <c r="C33" s="162">
        <v>0</v>
      </c>
      <c r="D33" s="159"/>
      <c r="E33" s="159"/>
      <c r="F33" s="159"/>
      <c r="G33" s="159"/>
      <c r="H33" s="159"/>
      <c r="I33" s="159"/>
      <c r="J33" s="159"/>
      <c r="K33" s="159"/>
    </row>
    <row r="34" spans="1:11" ht="13.8" x14ac:dyDescent="0.25">
      <c r="A34" s="161">
        <v>1142</v>
      </c>
      <c r="B34" s="159" t="s">
        <v>138</v>
      </c>
      <c r="C34" s="162">
        <v>0</v>
      </c>
      <c r="D34" s="159"/>
      <c r="E34" s="159"/>
      <c r="F34" s="159"/>
      <c r="G34" s="159"/>
      <c r="H34" s="159"/>
      <c r="I34" s="159"/>
      <c r="J34" s="159"/>
      <c r="K34" s="159"/>
    </row>
    <row r="35" spans="1:11" ht="13.8" x14ac:dyDescent="0.25">
      <c r="A35" s="161">
        <v>1143</v>
      </c>
      <c r="B35" s="159" t="s">
        <v>139</v>
      </c>
      <c r="C35" s="162">
        <v>0</v>
      </c>
      <c r="D35" s="159"/>
      <c r="E35" s="159"/>
      <c r="F35" s="159"/>
      <c r="G35" s="159"/>
      <c r="H35" s="159"/>
      <c r="I35" s="159"/>
      <c r="J35" s="159"/>
      <c r="K35" s="159"/>
    </row>
    <row r="36" spans="1:11" ht="13.8" x14ac:dyDescent="0.25">
      <c r="A36" s="161">
        <v>1144</v>
      </c>
      <c r="B36" s="159" t="s">
        <v>140</v>
      </c>
      <c r="C36" s="162">
        <v>0</v>
      </c>
      <c r="D36" s="159"/>
      <c r="E36" s="159"/>
      <c r="F36" s="159"/>
      <c r="G36" s="159"/>
      <c r="H36" s="159"/>
      <c r="I36" s="159"/>
      <c r="J36" s="159"/>
      <c r="K36" s="159"/>
    </row>
    <row r="37" spans="1:11" ht="13.8" x14ac:dyDescent="0.25">
      <c r="A37" s="161">
        <v>1145</v>
      </c>
      <c r="B37" s="159" t="s">
        <v>141</v>
      </c>
      <c r="C37" s="162">
        <v>0</v>
      </c>
      <c r="D37" s="159"/>
      <c r="E37" s="159"/>
      <c r="F37" s="159"/>
      <c r="G37" s="159"/>
      <c r="H37" s="159"/>
      <c r="I37" s="159"/>
      <c r="J37" s="159"/>
      <c r="K37" s="159"/>
    </row>
    <row r="38" spans="1:11" ht="13.8" x14ac:dyDescent="0.25">
      <c r="A38" s="159"/>
      <c r="B38" s="159"/>
      <c r="C38" s="162"/>
      <c r="D38" s="159"/>
      <c r="E38" s="159"/>
      <c r="F38" s="159"/>
      <c r="G38" s="159"/>
      <c r="H38" s="159"/>
      <c r="I38" s="159"/>
      <c r="J38" s="159"/>
      <c r="K38" s="159"/>
    </row>
    <row r="39" spans="1:11" ht="13.8" x14ac:dyDescent="0.25">
      <c r="A39" s="158" t="s">
        <v>142</v>
      </c>
      <c r="B39" s="158"/>
      <c r="C39" s="158"/>
      <c r="D39" s="158"/>
      <c r="E39" s="158"/>
      <c r="F39" s="158"/>
      <c r="G39" s="158"/>
      <c r="H39" s="158"/>
      <c r="I39" s="159"/>
      <c r="J39" s="159"/>
      <c r="K39" s="159"/>
    </row>
    <row r="40" spans="1:11" ht="13.8" x14ac:dyDescent="0.25">
      <c r="A40" s="160" t="s">
        <v>86</v>
      </c>
      <c r="B40" s="160" t="s">
        <v>83</v>
      </c>
      <c r="C40" s="160" t="s">
        <v>84</v>
      </c>
      <c r="D40" s="160" t="s">
        <v>91</v>
      </c>
      <c r="E40" s="160" t="s">
        <v>94</v>
      </c>
      <c r="F40" s="160" t="s">
        <v>143</v>
      </c>
      <c r="G40" s="160"/>
      <c r="H40" s="160"/>
      <c r="I40" s="159"/>
      <c r="J40" s="159"/>
      <c r="K40" s="159"/>
    </row>
    <row r="41" spans="1:11" ht="13.8" x14ac:dyDescent="0.25">
      <c r="A41" s="161">
        <v>1150</v>
      </c>
      <c r="B41" s="159" t="s">
        <v>144</v>
      </c>
      <c r="C41" s="162">
        <f>C42</f>
        <v>0</v>
      </c>
      <c r="D41" s="159"/>
      <c r="E41" s="159" t="str">
        <f>+IF(OR(C41&lt;&gt;0,C42&lt;&gt;0),"","SIN INFORMACIÓN QUE REVELAR")</f>
        <v>SIN INFORMACIÓN QUE REVELAR</v>
      </c>
      <c r="F41" s="159"/>
      <c r="G41" s="159"/>
      <c r="H41" s="159"/>
      <c r="I41" s="159"/>
      <c r="J41" s="159"/>
      <c r="K41" s="159"/>
    </row>
    <row r="42" spans="1:11" ht="13.8" x14ac:dyDescent="0.25">
      <c r="A42" s="161">
        <v>1151</v>
      </c>
      <c r="B42" s="159" t="s">
        <v>145</v>
      </c>
      <c r="C42" s="162">
        <v>0</v>
      </c>
      <c r="D42" s="159"/>
      <c r="E42" s="159"/>
      <c r="F42" s="159"/>
      <c r="G42" s="159"/>
      <c r="H42" s="159"/>
      <c r="I42" s="159"/>
      <c r="J42" s="159"/>
      <c r="K42" s="159"/>
    </row>
    <row r="43" spans="1:11" ht="13.8" x14ac:dyDescent="0.25">
      <c r="A43" s="159"/>
      <c r="B43" s="159"/>
      <c r="C43" s="162"/>
      <c r="D43" s="159"/>
      <c r="E43" s="159"/>
      <c r="F43" s="159"/>
      <c r="G43" s="159"/>
      <c r="H43" s="159"/>
      <c r="I43" s="159"/>
      <c r="J43" s="159"/>
      <c r="K43" s="159"/>
    </row>
    <row r="44" spans="1:11" ht="13.8" x14ac:dyDescent="0.25">
      <c r="A44" s="158" t="s">
        <v>96</v>
      </c>
      <c r="B44" s="158"/>
      <c r="C44" s="158"/>
      <c r="D44" s="158"/>
      <c r="E44" s="158"/>
      <c r="F44" s="158"/>
      <c r="G44" s="158"/>
      <c r="H44" s="158"/>
      <c r="I44" s="159"/>
      <c r="J44" s="159"/>
      <c r="K44" s="159"/>
    </row>
    <row r="45" spans="1:11" ht="13.8" x14ac:dyDescent="0.25">
      <c r="A45" s="160" t="s">
        <v>86</v>
      </c>
      <c r="B45" s="160" t="s">
        <v>83</v>
      </c>
      <c r="C45" s="160" t="s">
        <v>84</v>
      </c>
      <c r="D45" s="160" t="s">
        <v>85</v>
      </c>
      <c r="E45" s="160" t="s">
        <v>127</v>
      </c>
      <c r="F45" s="160"/>
      <c r="G45" s="160"/>
      <c r="H45" s="160"/>
      <c r="I45" s="159"/>
      <c r="J45" s="159"/>
      <c r="K45" s="159"/>
    </row>
    <row r="46" spans="1:11" ht="13.8" x14ac:dyDescent="0.25">
      <c r="A46" s="161">
        <v>1213</v>
      </c>
      <c r="B46" s="159" t="s">
        <v>146</v>
      </c>
      <c r="C46" s="162">
        <v>0</v>
      </c>
      <c r="D46" s="159"/>
      <c r="E46" s="159" t="str">
        <f>IF(OR(C46&lt;&gt;0),"","SIN INFORMACIÓN QUE REVELAR")</f>
        <v>SIN INFORMACIÓN QUE REVELAR</v>
      </c>
      <c r="F46" s="159"/>
      <c r="G46" s="159"/>
      <c r="H46" s="159"/>
      <c r="I46" s="159"/>
      <c r="J46" s="159"/>
      <c r="K46" s="159"/>
    </row>
    <row r="47" spans="1:11" ht="13.8" x14ac:dyDescent="0.25">
      <c r="A47" s="159"/>
      <c r="B47" s="159"/>
      <c r="C47" s="162"/>
      <c r="D47" s="159"/>
      <c r="E47" s="159"/>
      <c r="F47" s="159"/>
      <c r="G47" s="159"/>
      <c r="H47" s="159"/>
      <c r="I47" s="159"/>
      <c r="J47" s="159"/>
      <c r="K47" s="159"/>
    </row>
    <row r="48" spans="1:11" ht="13.8" x14ac:dyDescent="0.25">
      <c r="A48" s="158" t="s">
        <v>97</v>
      </c>
      <c r="B48" s="158"/>
      <c r="C48" s="158"/>
      <c r="D48" s="158"/>
      <c r="E48" s="158"/>
      <c r="F48" s="158"/>
      <c r="G48" s="158"/>
      <c r="H48" s="158"/>
      <c r="I48" s="159"/>
      <c r="J48" s="159"/>
      <c r="K48" s="159"/>
    </row>
    <row r="49" spans="1:11" ht="13.8" x14ac:dyDescent="0.25">
      <c r="A49" s="160" t="s">
        <v>86</v>
      </c>
      <c r="B49" s="160" t="s">
        <v>83</v>
      </c>
      <c r="C49" s="160" t="s">
        <v>84</v>
      </c>
      <c r="D49" s="160"/>
      <c r="E49" s="160"/>
      <c r="F49" s="160"/>
      <c r="G49" s="160"/>
      <c r="H49" s="160"/>
      <c r="I49" s="159"/>
      <c r="J49" s="159"/>
      <c r="K49" s="159"/>
    </row>
    <row r="50" spans="1:11" ht="13.8" x14ac:dyDescent="0.25">
      <c r="A50" s="161">
        <v>1211</v>
      </c>
      <c r="B50" s="159" t="s">
        <v>120</v>
      </c>
      <c r="C50" s="162">
        <v>0</v>
      </c>
      <c r="D50" s="159"/>
      <c r="E50" s="159" t="str">
        <f>+IF(OR(C50&lt;&gt;0,C51&lt;&gt;0,C52&lt;&gt;0),"","SIN INFORMACIÓN QUE REVELAR")</f>
        <v>SIN INFORMACIÓN QUE REVELAR</v>
      </c>
      <c r="F50" s="159"/>
      <c r="G50" s="159"/>
      <c r="H50" s="159"/>
      <c r="I50" s="159"/>
      <c r="J50" s="159"/>
      <c r="K50" s="159"/>
    </row>
    <row r="51" spans="1:11" ht="13.8" x14ac:dyDescent="0.25">
      <c r="A51" s="161">
        <v>1212</v>
      </c>
      <c r="B51" s="159" t="s">
        <v>558</v>
      </c>
      <c r="C51" s="162">
        <v>0</v>
      </c>
      <c r="D51" s="159"/>
      <c r="E51" s="159"/>
      <c r="F51" s="159"/>
      <c r="G51" s="159"/>
      <c r="H51" s="159"/>
      <c r="I51" s="159"/>
      <c r="J51" s="159"/>
      <c r="K51" s="159"/>
    </row>
    <row r="52" spans="1:11" ht="13.8" x14ac:dyDescent="0.25">
      <c r="A52" s="161">
        <v>1214</v>
      </c>
      <c r="B52" s="159" t="s">
        <v>147</v>
      </c>
      <c r="C52" s="162">
        <v>0</v>
      </c>
      <c r="D52" s="159"/>
      <c r="E52" s="159"/>
      <c r="F52" s="159"/>
      <c r="G52" s="159"/>
      <c r="H52" s="159"/>
      <c r="I52" s="159"/>
      <c r="J52" s="159"/>
      <c r="K52" s="159"/>
    </row>
    <row r="53" spans="1:11" ht="13.8" x14ac:dyDescent="0.25">
      <c r="A53" s="159"/>
      <c r="B53" s="159"/>
      <c r="C53" s="162"/>
      <c r="D53" s="159"/>
      <c r="E53" s="159"/>
      <c r="F53" s="159"/>
      <c r="G53" s="159"/>
      <c r="H53" s="159"/>
      <c r="I53" s="159"/>
      <c r="J53" s="159"/>
      <c r="K53" s="159"/>
    </row>
    <row r="54" spans="1:11" ht="13.8" x14ac:dyDescent="0.25">
      <c r="A54" s="158" t="s">
        <v>101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9"/>
    </row>
    <row r="55" spans="1:11" ht="13.8" x14ac:dyDescent="0.25">
      <c r="A55" s="160" t="s">
        <v>86</v>
      </c>
      <c r="B55" s="160" t="s">
        <v>83</v>
      </c>
      <c r="C55" s="160" t="s">
        <v>84</v>
      </c>
      <c r="D55" s="160" t="s">
        <v>98</v>
      </c>
      <c r="E55" s="160" t="s">
        <v>99</v>
      </c>
      <c r="F55" s="160" t="s">
        <v>559</v>
      </c>
      <c r="G55" s="160" t="s">
        <v>560</v>
      </c>
      <c r="H55" s="160" t="s">
        <v>100</v>
      </c>
      <c r="I55" s="160" t="s">
        <v>561</v>
      </c>
      <c r="J55" s="160" t="s">
        <v>127</v>
      </c>
      <c r="K55" s="159"/>
    </row>
    <row r="56" spans="1:11" ht="13.8" x14ac:dyDescent="0.25">
      <c r="A56" s="161">
        <v>1230</v>
      </c>
      <c r="B56" s="159" t="s">
        <v>149</v>
      </c>
      <c r="C56" s="162">
        <f>SUM(C57:C63)</f>
        <v>599126.67000000004</v>
      </c>
      <c r="D56" s="162">
        <f>SUM(D57:D63)</f>
        <v>0</v>
      </c>
      <c r="E56" s="162">
        <f>SUM(E57:E63)</f>
        <v>53255.71</v>
      </c>
      <c r="F56" s="159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59"/>
      <c r="H56" s="159"/>
      <c r="I56" s="159"/>
      <c r="J56" s="159"/>
      <c r="K56" s="159"/>
    </row>
    <row r="57" spans="1:11" ht="13.8" x14ac:dyDescent="0.25">
      <c r="A57" s="161">
        <v>1231</v>
      </c>
      <c r="B57" s="159" t="s">
        <v>150</v>
      </c>
      <c r="C57" s="162">
        <v>0</v>
      </c>
      <c r="D57" s="163"/>
      <c r="E57" s="163"/>
      <c r="F57" s="159"/>
      <c r="G57" s="159"/>
      <c r="H57" s="159"/>
      <c r="I57" s="159"/>
      <c r="J57" s="159"/>
      <c r="K57" s="159"/>
    </row>
    <row r="58" spans="1:11" ht="13.8" x14ac:dyDescent="0.25">
      <c r="A58" s="161">
        <v>1232</v>
      </c>
      <c r="B58" s="159" t="s">
        <v>151</v>
      </c>
      <c r="C58" s="162">
        <v>0</v>
      </c>
      <c r="D58" s="162">
        <v>0</v>
      </c>
      <c r="E58" s="162">
        <v>0</v>
      </c>
      <c r="F58" s="159"/>
      <c r="G58" s="159"/>
      <c r="H58" s="159"/>
      <c r="I58" s="159"/>
      <c r="J58" s="159"/>
      <c r="K58" s="159"/>
    </row>
    <row r="59" spans="1:11" ht="13.8" x14ac:dyDescent="0.25">
      <c r="A59" s="161">
        <v>1233</v>
      </c>
      <c r="B59" s="159" t="s">
        <v>152</v>
      </c>
      <c r="C59" s="162">
        <v>599126.67000000004</v>
      </c>
      <c r="D59" s="162">
        <v>0</v>
      </c>
      <c r="E59" s="162">
        <v>53255.71</v>
      </c>
      <c r="F59" s="159"/>
      <c r="G59" s="159"/>
      <c r="H59" s="159"/>
      <c r="I59" s="159"/>
      <c r="J59" s="159"/>
      <c r="K59" s="159"/>
    </row>
    <row r="60" spans="1:11" ht="13.8" x14ac:dyDescent="0.25">
      <c r="A60" s="161">
        <v>1234</v>
      </c>
      <c r="B60" s="159" t="s">
        <v>153</v>
      </c>
      <c r="C60" s="162">
        <v>0</v>
      </c>
      <c r="D60" s="162">
        <v>0</v>
      </c>
      <c r="E60" s="162">
        <v>0</v>
      </c>
      <c r="F60" s="159"/>
      <c r="G60" s="159"/>
      <c r="H60" s="159"/>
      <c r="I60" s="159"/>
      <c r="J60" s="159"/>
      <c r="K60" s="159"/>
    </row>
    <row r="61" spans="1:11" ht="13.8" x14ac:dyDescent="0.25">
      <c r="A61" s="161">
        <v>1235</v>
      </c>
      <c r="B61" s="159" t="s">
        <v>154</v>
      </c>
      <c r="C61" s="162">
        <v>0</v>
      </c>
      <c r="D61" s="162">
        <v>0</v>
      </c>
      <c r="E61" s="162">
        <v>0</v>
      </c>
      <c r="F61" s="159"/>
      <c r="G61" s="159"/>
      <c r="H61" s="159"/>
      <c r="I61" s="159"/>
      <c r="J61" s="159"/>
      <c r="K61" s="159"/>
    </row>
    <row r="62" spans="1:11" ht="13.8" x14ac:dyDescent="0.25">
      <c r="A62" s="161">
        <v>1236</v>
      </c>
      <c r="B62" s="159" t="s">
        <v>155</v>
      </c>
      <c r="C62" s="162">
        <v>0</v>
      </c>
      <c r="D62" s="162">
        <v>0</v>
      </c>
      <c r="E62" s="162">
        <v>0</v>
      </c>
      <c r="F62" s="159"/>
      <c r="G62" s="159"/>
      <c r="H62" s="159"/>
      <c r="I62" s="159"/>
      <c r="J62" s="159"/>
      <c r="K62" s="159"/>
    </row>
    <row r="63" spans="1:11" ht="13.8" x14ac:dyDescent="0.25">
      <c r="A63" s="161">
        <v>1239</v>
      </c>
      <c r="B63" s="159" t="s">
        <v>156</v>
      </c>
      <c r="C63" s="162">
        <v>0</v>
      </c>
      <c r="D63" s="162">
        <v>0</v>
      </c>
      <c r="E63" s="162">
        <v>0</v>
      </c>
      <c r="F63" s="159"/>
      <c r="G63" s="159"/>
      <c r="H63" s="159"/>
      <c r="I63" s="159"/>
      <c r="J63" s="159"/>
      <c r="K63" s="159"/>
    </row>
    <row r="64" spans="1:11" ht="13.8" x14ac:dyDescent="0.25">
      <c r="A64" s="161">
        <v>1240</v>
      </c>
      <c r="B64" s="159" t="s">
        <v>157</v>
      </c>
      <c r="C64" s="162">
        <f>SUM(C65:C72)</f>
        <v>1657556.54</v>
      </c>
      <c r="D64" s="162">
        <f t="shared" ref="D64:E64" si="0">SUM(D65:D72)</f>
        <v>0</v>
      </c>
      <c r="E64" s="162">
        <f t="shared" si="0"/>
        <v>1026609.35</v>
      </c>
      <c r="F64" s="159"/>
      <c r="G64" s="159"/>
      <c r="H64" s="159"/>
      <c r="I64" s="159"/>
      <c r="J64" s="159"/>
      <c r="K64" s="159"/>
    </row>
    <row r="65" spans="1:11" ht="13.8" x14ac:dyDescent="0.25">
      <c r="A65" s="161">
        <v>1241</v>
      </c>
      <c r="B65" s="159" t="s">
        <v>158</v>
      </c>
      <c r="C65" s="162">
        <v>923908.54</v>
      </c>
      <c r="D65" s="162">
        <v>0</v>
      </c>
      <c r="E65" s="162">
        <v>440902.22</v>
      </c>
      <c r="F65" s="159"/>
      <c r="G65" s="159"/>
      <c r="H65" s="159"/>
      <c r="I65" s="159"/>
      <c r="J65" s="159"/>
      <c r="K65" s="159"/>
    </row>
    <row r="66" spans="1:11" ht="13.8" x14ac:dyDescent="0.25">
      <c r="A66" s="161">
        <v>1242</v>
      </c>
      <c r="B66" s="159" t="s">
        <v>159</v>
      </c>
      <c r="C66" s="162">
        <v>0</v>
      </c>
      <c r="D66" s="162">
        <v>0</v>
      </c>
      <c r="E66" s="162">
        <v>0</v>
      </c>
      <c r="F66" s="159"/>
      <c r="G66" s="159"/>
      <c r="H66" s="159"/>
      <c r="I66" s="159"/>
      <c r="J66" s="159"/>
      <c r="K66" s="159"/>
    </row>
    <row r="67" spans="1:11" ht="13.8" x14ac:dyDescent="0.25">
      <c r="A67" s="161">
        <v>1243</v>
      </c>
      <c r="B67" s="159" t="s">
        <v>160</v>
      </c>
      <c r="C67" s="162">
        <v>109</v>
      </c>
      <c r="D67" s="162">
        <v>0</v>
      </c>
      <c r="E67" s="162">
        <v>0</v>
      </c>
      <c r="F67" s="159"/>
      <c r="G67" s="159"/>
      <c r="H67" s="159"/>
      <c r="I67" s="159"/>
      <c r="J67" s="159"/>
      <c r="K67" s="159"/>
    </row>
    <row r="68" spans="1:11" ht="13.8" x14ac:dyDescent="0.25">
      <c r="A68" s="161">
        <v>1244</v>
      </c>
      <c r="B68" s="159" t="s">
        <v>161</v>
      </c>
      <c r="C68" s="162">
        <v>709044</v>
      </c>
      <c r="D68" s="162">
        <v>0</v>
      </c>
      <c r="E68" s="162">
        <v>564039</v>
      </c>
      <c r="F68" s="159"/>
      <c r="G68" s="159"/>
      <c r="H68" s="159"/>
      <c r="I68" s="159"/>
      <c r="J68" s="159"/>
      <c r="K68" s="159"/>
    </row>
    <row r="69" spans="1:11" ht="13.8" x14ac:dyDescent="0.25">
      <c r="A69" s="161">
        <v>1245</v>
      </c>
      <c r="B69" s="159" t="s">
        <v>162</v>
      </c>
      <c r="C69" s="162">
        <v>0</v>
      </c>
      <c r="D69" s="162">
        <v>0</v>
      </c>
      <c r="E69" s="162">
        <v>0</v>
      </c>
      <c r="F69" s="159"/>
      <c r="G69" s="159"/>
      <c r="H69" s="159"/>
      <c r="I69" s="159"/>
      <c r="J69" s="159"/>
      <c r="K69" s="159"/>
    </row>
    <row r="70" spans="1:11" ht="13.8" x14ac:dyDescent="0.25">
      <c r="A70" s="161">
        <v>1246</v>
      </c>
      <c r="B70" s="159" t="s">
        <v>163</v>
      </c>
      <c r="C70" s="162">
        <v>24495</v>
      </c>
      <c r="D70" s="162">
        <v>0</v>
      </c>
      <c r="E70" s="162">
        <v>21668.13</v>
      </c>
      <c r="F70" s="159"/>
      <c r="G70" s="159"/>
      <c r="H70" s="159"/>
      <c r="I70" s="159"/>
      <c r="J70" s="159"/>
      <c r="K70" s="159"/>
    </row>
    <row r="71" spans="1:11" ht="13.8" x14ac:dyDescent="0.25">
      <c r="A71" s="161">
        <v>1247</v>
      </c>
      <c r="B71" s="159" t="s">
        <v>164</v>
      </c>
      <c r="C71" s="162">
        <v>0</v>
      </c>
      <c r="D71" s="162">
        <v>0</v>
      </c>
      <c r="E71" s="162">
        <v>0</v>
      </c>
      <c r="F71" s="159"/>
      <c r="G71" s="159"/>
      <c r="H71" s="159"/>
      <c r="I71" s="159"/>
      <c r="J71" s="159"/>
      <c r="K71" s="159"/>
    </row>
    <row r="72" spans="1:11" ht="13.8" x14ac:dyDescent="0.25">
      <c r="A72" s="161">
        <v>1248</v>
      </c>
      <c r="B72" s="159" t="s">
        <v>165</v>
      </c>
      <c r="C72" s="162">
        <v>0</v>
      </c>
      <c r="D72" s="162">
        <v>0</v>
      </c>
      <c r="E72" s="162">
        <v>0</v>
      </c>
      <c r="F72" s="159"/>
      <c r="G72" s="159"/>
      <c r="H72" s="159"/>
      <c r="I72" s="159"/>
      <c r="J72" s="159"/>
      <c r="K72" s="159"/>
    </row>
    <row r="73" spans="1:11" ht="13.8" x14ac:dyDescent="0.25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</row>
    <row r="74" spans="1:11" ht="13.8" x14ac:dyDescent="0.25">
      <c r="A74" s="158" t="s">
        <v>102</v>
      </c>
      <c r="B74" s="158"/>
      <c r="C74" s="158"/>
      <c r="D74" s="158"/>
      <c r="E74" s="158"/>
      <c r="F74" s="158"/>
      <c r="G74" s="158"/>
      <c r="H74" s="158"/>
      <c r="I74" s="158"/>
      <c r="J74" s="159"/>
      <c r="K74" s="159"/>
    </row>
    <row r="75" spans="1:11" ht="13.8" x14ac:dyDescent="0.25">
      <c r="A75" s="160" t="s">
        <v>86</v>
      </c>
      <c r="B75" s="160" t="s">
        <v>83</v>
      </c>
      <c r="C75" s="160" t="s">
        <v>84</v>
      </c>
      <c r="D75" s="160" t="s">
        <v>103</v>
      </c>
      <c r="E75" s="160" t="s">
        <v>166</v>
      </c>
      <c r="F75" s="160" t="s">
        <v>562</v>
      </c>
      <c r="G75" s="160" t="s">
        <v>148</v>
      </c>
      <c r="H75" s="160" t="s">
        <v>100</v>
      </c>
      <c r="I75" s="160" t="s">
        <v>127</v>
      </c>
      <c r="J75" s="159"/>
      <c r="K75" s="159"/>
    </row>
    <row r="76" spans="1:11" ht="13.8" x14ac:dyDescent="0.25">
      <c r="A76" s="161">
        <v>1250</v>
      </c>
      <c r="B76" s="159" t="s">
        <v>167</v>
      </c>
      <c r="C76" s="162">
        <f>SUM(C77:C81)</f>
        <v>26050</v>
      </c>
      <c r="D76" s="162">
        <f>SUM(D77:D81)</f>
        <v>0</v>
      </c>
      <c r="E76" s="162">
        <f>SUM(E77:E81)</f>
        <v>26050</v>
      </c>
      <c r="F76" s="159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59"/>
      <c r="H76" s="159"/>
      <c r="I76" s="159"/>
      <c r="J76" s="159"/>
      <c r="K76" s="159"/>
    </row>
    <row r="77" spans="1:11" ht="13.8" x14ac:dyDescent="0.25">
      <c r="A77" s="161">
        <v>1251</v>
      </c>
      <c r="B77" s="159" t="s">
        <v>168</v>
      </c>
      <c r="C77" s="162">
        <v>0</v>
      </c>
      <c r="D77" s="162">
        <v>0</v>
      </c>
      <c r="E77" s="162">
        <v>0</v>
      </c>
      <c r="F77" s="159"/>
      <c r="G77" s="159"/>
      <c r="H77" s="159"/>
      <c r="I77" s="159"/>
      <c r="J77" s="159"/>
      <c r="K77" s="159"/>
    </row>
    <row r="78" spans="1:11" ht="13.8" x14ac:dyDescent="0.25">
      <c r="A78" s="161">
        <v>1252</v>
      </c>
      <c r="B78" s="159" t="s">
        <v>169</v>
      </c>
      <c r="C78" s="162">
        <v>0</v>
      </c>
      <c r="D78" s="162">
        <v>0</v>
      </c>
      <c r="E78" s="162">
        <v>0</v>
      </c>
      <c r="F78" s="159"/>
      <c r="G78" s="159"/>
      <c r="H78" s="159"/>
      <c r="I78" s="159"/>
      <c r="J78" s="159"/>
      <c r="K78" s="159"/>
    </row>
    <row r="79" spans="1:11" ht="13.8" x14ac:dyDescent="0.25">
      <c r="A79" s="161">
        <v>1253</v>
      </c>
      <c r="B79" s="159" t="s">
        <v>170</v>
      </c>
      <c r="C79" s="162">
        <v>0</v>
      </c>
      <c r="D79" s="162">
        <v>0</v>
      </c>
      <c r="E79" s="162">
        <v>0</v>
      </c>
      <c r="F79" s="159"/>
      <c r="G79" s="159"/>
      <c r="H79" s="159"/>
      <c r="I79" s="159"/>
      <c r="J79" s="159"/>
      <c r="K79" s="159"/>
    </row>
    <row r="80" spans="1:11" ht="13.8" x14ac:dyDescent="0.25">
      <c r="A80" s="161">
        <v>1254</v>
      </c>
      <c r="B80" s="159" t="s">
        <v>171</v>
      </c>
      <c r="C80" s="162">
        <v>26050</v>
      </c>
      <c r="D80" s="162">
        <v>0</v>
      </c>
      <c r="E80" s="162">
        <v>26050</v>
      </c>
      <c r="F80" s="159"/>
      <c r="G80" s="159"/>
      <c r="H80" s="159"/>
      <c r="I80" s="159"/>
      <c r="J80" s="159"/>
      <c r="K80" s="159"/>
    </row>
    <row r="81" spans="1:11" ht="13.8" x14ac:dyDescent="0.25">
      <c r="A81" s="161">
        <v>1259</v>
      </c>
      <c r="B81" s="159" t="s">
        <v>172</v>
      </c>
      <c r="C81" s="162">
        <v>0</v>
      </c>
      <c r="D81" s="162">
        <v>0</v>
      </c>
      <c r="E81" s="162">
        <v>0</v>
      </c>
      <c r="F81" s="159"/>
      <c r="G81" s="159"/>
      <c r="H81" s="159"/>
      <c r="I81" s="159"/>
      <c r="J81" s="159"/>
      <c r="K81" s="159"/>
    </row>
    <row r="82" spans="1:11" ht="13.8" x14ac:dyDescent="0.25">
      <c r="A82" s="161">
        <v>1270</v>
      </c>
      <c r="B82" s="159" t="s">
        <v>173</v>
      </c>
      <c r="C82" s="162">
        <f>SUM(C83:C88)</f>
        <v>0</v>
      </c>
      <c r="D82" s="163"/>
      <c r="E82" s="163"/>
      <c r="F82" s="159"/>
      <c r="G82" s="159"/>
      <c r="H82" s="159"/>
      <c r="I82" s="159"/>
      <c r="J82" s="159"/>
      <c r="K82" s="159"/>
    </row>
    <row r="83" spans="1:11" ht="13.8" x14ac:dyDescent="0.25">
      <c r="A83" s="161">
        <v>1271</v>
      </c>
      <c r="B83" s="159" t="s">
        <v>174</v>
      </c>
      <c r="C83" s="162">
        <v>0</v>
      </c>
      <c r="D83" s="163"/>
      <c r="E83" s="163"/>
      <c r="F83" s="159"/>
      <c r="G83" s="159"/>
      <c r="H83" s="159"/>
      <c r="I83" s="159"/>
      <c r="J83" s="159"/>
      <c r="K83" s="159"/>
    </row>
    <row r="84" spans="1:11" ht="13.8" x14ac:dyDescent="0.25">
      <c r="A84" s="161">
        <v>1272</v>
      </c>
      <c r="B84" s="159" t="s">
        <v>175</v>
      </c>
      <c r="C84" s="162">
        <v>0</v>
      </c>
      <c r="D84" s="163"/>
      <c r="E84" s="163"/>
      <c r="F84" s="159"/>
      <c r="G84" s="159"/>
      <c r="H84" s="159"/>
      <c r="I84" s="159"/>
      <c r="J84" s="159"/>
      <c r="K84" s="159"/>
    </row>
    <row r="85" spans="1:11" ht="13.8" x14ac:dyDescent="0.25">
      <c r="A85" s="161">
        <v>1273</v>
      </c>
      <c r="B85" s="159" t="s">
        <v>176</v>
      </c>
      <c r="C85" s="162">
        <v>0</v>
      </c>
      <c r="D85" s="163"/>
      <c r="E85" s="163"/>
      <c r="F85" s="159"/>
      <c r="G85" s="159"/>
      <c r="H85" s="159"/>
      <c r="I85" s="159"/>
      <c r="J85" s="159"/>
      <c r="K85" s="159"/>
    </row>
    <row r="86" spans="1:11" ht="13.8" x14ac:dyDescent="0.25">
      <c r="A86" s="161">
        <v>1274</v>
      </c>
      <c r="B86" s="159" t="s">
        <v>177</v>
      </c>
      <c r="C86" s="162">
        <v>0</v>
      </c>
      <c r="D86" s="163"/>
      <c r="E86" s="163"/>
      <c r="F86" s="159"/>
      <c r="G86" s="159"/>
      <c r="H86" s="159"/>
      <c r="I86" s="159"/>
      <c r="J86" s="159"/>
      <c r="K86" s="159"/>
    </row>
    <row r="87" spans="1:11" ht="13.8" x14ac:dyDescent="0.25">
      <c r="A87" s="161">
        <v>1275</v>
      </c>
      <c r="B87" s="159" t="s">
        <v>178</v>
      </c>
      <c r="C87" s="162">
        <v>0</v>
      </c>
      <c r="D87" s="163"/>
      <c r="E87" s="163"/>
      <c r="F87" s="159"/>
      <c r="G87" s="159"/>
      <c r="H87" s="159"/>
      <c r="I87" s="159"/>
      <c r="J87" s="159"/>
      <c r="K87" s="159"/>
    </row>
    <row r="88" spans="1:11" ht="13.8" x14ac:dyDescent="0.25">
      <c r="A88" s="161">
        <v>1279</v>
      </c>
      <c r="B88" s="159" t="s">
        <v>179</v>
      </c>
      <c r="C88" s="162">
        <v>0</v>
      </c>
      <c r="D88" s="163"/>
      <c r="E88" s="163"/>
      <c r="F88" s="159"/>
      <c r="G88" s="159"/>
      <c r="H88" s="159"/>
      <c r="I88" s="159"/>
      <c r="J88" s="159"/>
      <c r="K88" s="159"/>
    </row>
    <row r="89" spans="1:11" ht="13.8" x14ac:dyDescent="0.25">
      <c r="A89" s="159"/>
      <c r="B89" s="159"/>
      <c r="C89" s="159"/>
      <c r="D89" s="159"/>
      <c r="E89" s="159"/>
      <c r="F89" s="159"/>
      <c r="G89" s="159"/>
      <c r="H89" s="159"/>
      <c r="I89" s="159"/>
      <c r="J89" s="159"/>
      <c r="K89" s="159"/>
    </row>
    <row r="90" spans="1:11" ht="13.8" x14ac:dyDescent="0.25">
      <c r="A90" s="158" t="s">
        <v>104</v>
      </c>
      <c r="B90" s="158"/>
      <c r="C90" s="158"/>
      <c r="D90" s="158"/>
      <c r="E90" s="158"/>
      <c r="F90" s="158"/>
      <c r="G90" s="158"/>
      <c r="H90" s="158"/>
      <c r="I90" s="159"/>
      <c r="J90" s="159"/>
      <c r="K90" s="159"/>
    </row>
    <row r="91" spans="1:11" ht="13.8" x14ac:dyDescent="0.25">
      <c r="A91" s="160" t="s">
        <v>86</v>
      </c>
      <c r="B91" s="160" t="s">
        <v>83</v>
      </c>
      <c r="C91" s="160" t="s">
        <v>84</v>
      </c>
      <c r="D91" s="160" t="s">
        <v>180</v>
      </c>
      <c r="E91" s="160"/>
      <c r="F91" s="160"/>
      <c r="G91" s="160"/>
      <c r="H91" s="160"/>
      <c r="I91" s="159"/>
      <c r="J91" s="159"/>
      <c r="K91" s="159"/>
    </row>
    <row r="92" spans="1:11" ht="13.8" x14ac:dyDescent="0.25">
      <c r="A92" s="161">
        <v>1160</v>
      </c>
      <c r="B92" s="159" t="s">
        <v>181</v>
      </c>
      <c r="C92" s="162">
        <f>SUM(C93:C94)</f>
        <v>0</v>
      </c>
      <c r="D92" s="159"/>
      <c r="E92" s="159" t="str">
        <f>IF(OR(C92&lt;&gt;0,C93&lt;&gt;0,C94&lt;&gt;0),"","SIN INFORMACIÓN QUE REVELAR")</f>
        <v>SIN INFORMACIÓN QUE REVELAR</v>
      </c>
      <c r="F92" s="159"/>
      <c r="G92" s="159"/>
      <c r="H92" s="159"/>
      <c r="I92" s="159"/>
      <c r="J92" s="159"/>
      <c r="K92" s="159"/>
    </row>
    <row r="93" spans="1:11" ht="13.8" x14ac:dyDescent="0.25">
      <c r="A93" s="161">
        <v>1161</v>
      </c>
      <c r="B93" s="159" t="s">
        <v>182</v>
      </c>
      <c r="C93" s="162">
        <v>0</v>
      </c>
      <c r="D93" s="159"/>
      <c r="E93" s="159"/>
      <c r="F93" s="159"/>
      <c r="G93" s="159"/>
      <c r="H93" s="159"/>
      <c r="I93" s="159"/>
      <c r="J93" s="159"/>
      <c r="K93" s="159"/>
    </row>
    <row r="94" spans="1:11" ht="13.8" x14ac:dyDescent="0.25">
      <c r="A94" s="161">
        <v>1162</v>
      </c>
      <c r="B94" s="159" t="s">
        <v>183</v>
      </c>
      <c r="C94" s="162">
        <v>0</v>
      </c>
      <c r="D94" s="159"/>
      <c r="E94" s="159"/>
      <c r="F94" s="159"/>
      <c r="G94" s="159"/>
      <c r="H94" s="159"/>
      <c r="I94" s="159"/>
      <c r="J94" s="159"/>
      <c r="K94" s="159"/>
    </row>
    <row r="95" spans="1:11" ht="13.8" x14ac:dyDescent="0.25">
      <c r="A95" s="159"/>
      <c r="B95" s="159"/>
      <c r="C95" s="164"/>
      <c r="D95" s="159"/>
      <c r="E95" s="159"/>
      <c r="F95" s="159"/>
      <c r="G95" s="159"/>
      <c r="H95" s="159"/>
      <c r="I95" s="159"/>
      <c r="J95" s="159"/>
      <c r="K95" s="159"/>
    </row>
    <row r="96" spans="1:11" ht="13.8" x14ac:dyDescent="0.25">
      <c r="A96" s="158" t="s">
        <v>563</v>
      </c>
      <c r="B96" s="158"/>
      <c r="C96" s="158"/>
      <c r="D96" s="158"/>
      <c r="E96" s="158"/>
      <c r="F96" s="158"/>
      <c r="G96" s="158"/>
      <c r="H96" s="158"/>
      <c r="I96" s="159"/>
      <c r="J96" s="159"/>
      <c r="K96" s="159"/>
    </row>
    <row r="97" spans="1:11" ht="13.8" x14ac:dyDescent="0.25">
      <c r="A97" s="160" t="s">
        <v>86</v>
      </c>
      <c r="B97" s="160" t="s">
        <v>83</v>
      </c>
      <c r="C97" s="160" t="s">
        <v>84</v>
      </c>
      <c r="D97" s="160" t="s">
        <v>127</v>
      </c>
      <c r="E97" s="160"/>
      <c r="F97" s="160"/>
      <c r="G97" s="160"/>
      <c r="H97" s="160"/>
      <c r="I97" s="159"/>
      <c r="J97" s="159"/>
      <c r="K97" s="159"/>
    </row>
    <row r="98" spans="1:11" ht="13.8" x14ac:dyDescent="0.25">
      <c r="A98" s="161">
        <v>1190</v>
      </c>
      <c r="B98" s="159" t="s">
        <v>492</v>
      </c>
      <c r="C98" s="162">
        <f>SUM(C99:C102)</f>
        <v>0</v>
      </c>
      <c r="D98" s="159"/>
      <c r="E98" s="159" t="str">
        <f>IF(OR(C98&lt;&gt;0,C99&lt;&gt;0,C100&lt;&gt;0,C101&lt;&gt;0,C102&lt;&gt;0,C103&lt;&gt;0,C104&lt;&gt;0,C105&lt;&gt;0,C106&lt;&gt;0),"","SIN INFORMACIÓN QUE REVELAR")</f>
        <v>SIN INFORMACIÓN QUE REVELAR</v>
      </c>
      <c r="F98" s="159"/>
      <c r="G98" s="159"/>
      <c r="H98" s="159"/>
      <c r="I98" s="159"/>
      <c r="J98" s="159"/>
      <c r="K98" s="159"/>
    </row>
    <row r="99" spans="1:11" ht="13.8" x14ac:dyDescent="0.25">
      <c r="A99" s="161">
        <v>1191</v>
      </c>
      <c r="B99" s="159" t="s">
        <v>485</v>
      </c>
      <c r="C99" s="162">
        <v>0</v>
      </c>
      <c r="D99" s="159"/>
      <c r="E99" s="159"/>
      <c r="F99" s="159"/>
      <c r="G99" s="159"/>
      <c r="H99" s="159"/>
      <c r="I99" s="159"/>
      <c r="J99" s="159"/>
      <c r="K99" s="159"/>
    </row>
    <row r="100" spans="1:11" ht="13.8" x14ac:dyDescent="0.25">
      <c r="A100" s="161">
        <v>1192</v>
      </c>
      <c r="B100" s="159" t="s">
        <v>486</v>
      </c>
      <c r="C100" s="162">
        <v>0</v>
      </c>
      <c r="D100" s="159"/>
      <c r="E100" s="159"/>
      <c r="F100" s="159"/>
      <c r="G100" s="159"/>
      <c r="H100" s="159"/>
      <c r="I100" s="159"/>
      <c r="J100" s="159"/>
      <c r="K100" s="159"/>
    </row>
    <row r="101" spans="1:11" ht="13.8" x14ac:dyDescent="0.25">
      <c r="A101" s="161">
        <v>1193</v>
      </c>
      <c r="B101" s="159" t="s">
        <v>487</v>
      </c>
      <c r="C101" s="162">
        <v>0</v>
      </c>
      <c r="D101" s="159"/>
      <c r="E101" s="159"/>
      <c r="F101" s="159"/>
      <c r="G101" s="159"/>
      <c r="H101" s="159"/>
      <c r="I101" s="159"/>
      <c r="J101" s="159"/>
      <c r="K101" s="159"/>
    </row>
    <row r="102" spans="1:11" ht="13.8" x14ac:dyDescent="0.25">
      <c r="A102" s="161">
        <v>1194</v>
      </c>
      <c r="B102" s="159" t="s">
        <v>488</v>
      </c>
      <c r="C102" s="162">
        <v>0</v>
      </c>
      <c r="D102" s="159"/>
      <c r="E102" s="159"/>
      <c r="F102" s="159"/>
      <c r="G102" s="159"/>
      <c r="H102" s="159"/>
      <c r="I102" s="159"/>
      <c r="J102" s="159"/>
      <c r="K102" s="159"/>
    </row>
    <row r="103" spans="1:11" ht="13.8" x14ac:dyDescent="0.25">
      <c r="A103" s="161">
        <v>1290</v>
      </c>
      <c r="B103" s="159" t="s">
        <v>184</v>
      </c>
      <c r="C103" s="162">
        <f>SUM(C104:C106)</f>
        <v>0</v>
      </c>
      <c r="D103" s="159"/>
      <c r="E103" s="159"/>
      <c r="F103" s="159"/>
      <c r="G103" s="159"/>
      <c r="H103" s="159"/>
      <c r="I103" s="159"/>
      <c r="J103" s="159"/>
      <c r="K103" s="159"/>
    </row>
    <row r="104" spans="1:11" ht="13.8" x14ac:dyDescent="0.25">
      <c r="A104" s="161">
        <v>1291</v>
      </c>
      <c r="B104" s="159" t="s">
        <v>185</v>
      </c>
      <c r="C104" s="162">
        <v>0</v>
      </c>
      <c r="D104" s="159"/>
      <c r="E104" s="159"/>
      <c r="F104" s="159"/>
      <c r="G104" s="159"/>
      <c r="H104" s="159"/>
      <c r="I104" s="159"/>
      <c r="J104" s="159"/>
      <c r="K104" s="159"/>
    </row>
    <row r="105" spans="1:11" ht="13.8" x14ac:dyDescent="0.25">
      <c r="A105" s="161">
        <v>1292</v>
      </c>
      <c r="B105" s="159" t="s">
        <v>186</v>
      </c>
      <c r="C105" s="162">
        <v>0</v>
      </c>
      <c r="D105" s="159"/>
      <c r="E105" s="159"/>
      <c r="F105" s="159"/>
      <c r="G105" s="159"/>
      <c r="H105" s="159"/>
      <c r="I105" s="159"/>
      <c r="J105" s="159"/>
      <c r="K105" s="159"/>
    </row>
    <row r="106" spans="1:11" ht="13.8" x14ac:dyDescent="0.25">
      <c r="A106" s="161">
        <v>1293</v>
      </c>
      <c r="B106" s="159" t="s">
        <v>187</v>
      </c>
      <c r="C106" s="162">
        <v>0</v>
      </c>
      <c r="D106" s="159"/>
      <c r="E106" s="159"/>
      <c r="F106" s="159"/>
      <c r="G106" s="159"/>
      <c r="H106" s="159"/>
      <c r="I106" s="159"/>
      <c r="J106" s="159"/>
      <c r="K106" s="159"/>
    </row>
    <row r="107" spans="1:11" ht="13.8" x14ac:dyDescent="0.25">
      <c r="A107" s="159"/>
      <c r="B107" s="159"/>
      <c r="C107" s="162"/>
      <c r="D107" s="159"/>
      <c r="E107" s="159"/>
      <c r="F107" s="159"/>
      <c r="G107" s="159"/>
      <c r="H107" s="159"/>
      <c r="I107" s="159"/>
      <c r="J107" s="159"/>
      <c r="K107" s="159"/>
    </row>
    <row r="108" spans="1:11" ht="13.8" x14ac:dyDescent="0.25">
      <c r="A108" s="158" t="s">
        <v>105</v>
      </c>
      <c r="B108" s="158"/>
      <c r="C108" s="158"/>
      <c r="D108" s="158"/>
      <c r="E108" s="158"/>
      <c r="F108" s="158"/>
      <c r="G108" s="158"/>
      <c r="H108" s="158"/>
      <c r="I108" s="159"/>
      <c r="J108" s="159"/>
      <c r="K108" s="159"/>
    </row>
    <row r="109" spans="1:11" ht="13.8" x14ac:dyDescent="0.25">
      <c r="A109" s="160" t="s">
        <v>86</v>
      </c>
      <c r="B109" s="160" t="s">
        <v>83</v>
      </c>
      <c r="C109" s="160" t="s">
        <v>84</v>
      </c>
      <c r="D109" s="160" t="s">
        <v>123</v>
      </c>
      <c r="E109" s="160" t="s">
        <v>124</v>
      </c>
      <c r="F109" s="160" t="s">
        <v>125</v>
      </c>
      <c r="G109" s="160" t="s">
        <v>188</v>
      </c>
      <c r="H109" s="160" t="s">
        <v>582</v>
      </c>
      <c r="I109" s="159"/>
      <c r="J109" s="159"/>
      <c r="K109" s="159"/>
    </row>
    <row r="110" spans="1:11" ht="13.8" x14ac:dyDescent="0.25">
      <c r="A110" s="161">
        <v>2110</v>
      </c>
      <c r="B110" s="159" t="s">
        <v>189</v>
      </c>
      <c r="C110" s="162">
        <f>SUM(C111:C119)</f>
        <v>196432.56</v>
      </c>
      <c r="D110" s="162">
        <f>SUM(D111:D119)</f>
        <v>196432.56</v>
      </c>
      <c r="E110" s="162">
        <f>SUM(E111:E119)</f>
        <v>0</v>
      </c>
      <c r="F110" s="162">
        <f>SUM(F111:F119)</f>
        <v>0</v>
      </c>
      <c r="G110" s="162">
        <f>SUM(G111:G119)</f>
        <v>0</v>
      </c>
      <c r="H110" s="162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  <c r="I110" s="159"/>
      <c r="J110" s="159"/>
      <c r="K110" s="159"/>
    </row>
    <row r="111" spans="1:11" ht="13.8" x14ac:dyDescent="0.25">
      <c r="A111" s="161">
        <v>2111</v>
      </c>
      <c r="B111" s="159" t="s">
        <v>190</v>
      </c>
      <c r="C111" s="162">
        <v>114568.05</v>
      </c>
      <c r="D111" s="162">
        <f>C111</f>
        <v>114568.05</v>
      </c>
      <c r="E111" s="162">
        <v>0</v>
      </c>
      <c r="F111" s="162">
        <v>0</v>
      </c>
      <c r="G111" s="162">
        <v>0</v>
      </c>
      <c r="H111" s="162"/>
      <c r="I111" s="159"/>
      <c r="J111" s="159"/>
      <c r="K111" s="159"/>
    </row>
    <row r="112" spans="1:11" ht="13.8" x14ac:dyDescent="0.25">
      <c r="A112" s="161">
        <v>2112</v>
      </c>
      <c r="B112" s="159" t="s">
        <v>191</v>
      </c>
      <c r="C112" s="162">
        <v>23804.5</v>
      </c>
      <c r="D112" s="162">
        <f t="shared" ref="D112:D119" si="1">C112</f>
        <v>23804.5</v>
      </c>
      <c r="E112" s="162">
        <v>0</v>
      </c>
      <c r="F112" s="162">
        <v>0</v>
      </c>
      <c r="G112" s="162">
        <v>0</v>
      </c>
      <c r="H112" s="162"/>
      <c r="I112" s="159"/>
      <c r="J112" s="159"/>
      <c r="K112" s="159"/>
    </row>
    <row r="113" spans="1:11" ht="13.8" x14ac:dyDescent="0.25">
      <c r="A113" s="161">
        <v>2113</v>
      </c>
      <c r="B113" s="159" t="s">
        <v>192</v>
      </c>
      <c r="C113" s="162">
        <v>0</v>
      </c>
      <c r="D113" s="162">
        <f t="shared" si="1"/>
        <v>0</v>
      </c>
      <c r="E113" s="162">
        <v>0</v>
      </c>
      <c r="F113" s="162">
        <v>0</v>
      </c>
      <c r="G113" s="162">
        <v>0</v>
      </c>
      <c r="H113" s="162"/>
      <c r="I113" s="159"/>
      <c r="J113" s="159"/>
      <c r="K113" s="159"/>
    </row>
    <row r="114" spans="1:11" ht="13.8" x14ac:dyDescent="0.25">
      <c r="A114" s="161">
        <v>2114</v>
      </c>
      <c r="B114" s="159" t="s">
        <v>193</v>
      </c>
      <c r="C114" s="162">
        <v>0</v>
      </c>
      <c r="D114" s="162">
        <f t="shared" si="1"/>
        <v>0</v>
      </c>
      <c r="E114" s="162">
        <v>0</v>
      </c>
      <c r="F114" s="162">
        <v>0</v>
      </c>
      <c r="G114" s="162">
        <v>0</v>
      </c>
      <c r="H114" s="162"/>
      <c r="I114" s="159"/>
      <c r="J114" s="159"/>
      <c r="K114" s="159"/>
    </row>
    <row r="115" spans="1:11" ht="13.8" x14ac:dyDescent="0.25">
      <c r="A115" s="161">
        <v>2115</v>
      </c>
      <c r="B115" s="159" t="s">
        <v>194</v>
      </c>
      <c r="C115" s="162">
        <v>0</v>
      </c>
      <c r="D115" s="162">
        <f t="shared" si="1"/>
        <v>0</v>
      </c>
      <c r="E115" s="162">
        <v>0</v>
      </c>
      <c r="F115" s="162">
        <v>0</v>
      </c>
      <c r="G115" s="162">
        <v>0</v>
      </c>
      <c r="H115" s="162"/>
      <c r="I115" s="159"/>
      <c r="J115" s="159"/>
      <c r="K115" s="159"/>
    </row>
    <row r="116" spans="1:11" ht="13.8" x14ac:dyDescent="0.25">
      <c r="A116" s="161">
        <v>2116</v>
      </c>
      <c r="B116" s="159" t="s">
        <v>195</v>
      </c>
      <c r="C116" s="162">
        <v>0</v>
      </c>
      <c r="D116" s="162">
        <f t="shared" si="1"/>
        <v>0</v>
      </c>
      <c r="E116" s="162">
        <v>0</v>
      </c>
      <c r="F116" s="162">
        <v>0</v>
      </c>
      <c r="G116" s="162">
        <v>0</v>
      </c>
      <c r="H116" s="162"/>
      <c r="I116" s="159"/>
      <c r="J116" s="159"/>
      <c r="K116" s="159"/>
    </row>
    <row r="117" spans="1:11" ht="13.8" x14ac:dyDescent="0.25">
      <c r="A117" s="161">
        <v>2117</v>
      </c>
      <c r="B117" s="159" t="s">
        <v>196</v>
      </c>
      <c r="C117" s="162">
        <v>-64717.05</v>
      </c>
      <c r="D117" s="162">
        <f t="shared" si="1"/>
        <v>-64717.05</v>
      </c>
      <c r="E117" s="162">
        <v>0</v>
      </c>
      <c r="F117" s="162">
        <v>0</v>
      </c>
      <c r="G117" s="162">
        <v>0</v>
      </c>
      <c r="H117" s="162"/>
      <c r="I117" s="159"/>
      <c r="J117" s="159"/>
      <c r="K117" s="159"/>
    </row>
    <row r="118" spans="1:11" ht="13.8" x14ac:dyDescent="0.25">
      <c r="A118" s="161">
        <v>2118</v>
      </c>
      <c r="B118" s="159" t="s">
        <v>197</v>
      </c>
      <c r="C118" s="162">
        <v>0</v>
      </c>
      <c r="D118" s="162">
        <f t="shared" si="1"/>
        <v>0</v>
      </c>
      <c r="E118" s="162">
        <v>0</v>
      </c>
      <c r="F118" s="162">
        <v>0</v>
      </c>
      <c r="G118" s="162">
        <v>0</v>
      </c>
      <c r="H118" s="162"/>
      <c r="I118" s="159"/>
      <c r="J118" s="159"/>
      <c r="K118" s="159"/>
    </row>
    <row r="119" spans="1:11" ht="13.8" x14ac:dyDescent="0.25">
      <c r="A119" s="161">
        <v>2119</v>
      </c>
      <c r="B119" s="159" t="s">
        <v>198</v>
      </c>
      <c r="C119" s="162">
        <v>122777.06</v>
      </c>
      <c r="D119" s="162">
        <f t="shared" si="1"/>
        <v>122777.06</v>
      </c>
      <c r="E119" s="162">
        <v>0</v>
      </c>
      <c r="F119" s="162">
        <v>0</v>
      </c>
      <c r="G119" s="162">
        <v>0</v>
      </c>
      <c r="H119" s="162"/>
      <c r="I119" s="159"/>
      <c r="J119" s="159"/>
      <c r="K119" s="159"/>
    </row>
    <row r="120" spans="1:11" ht="13.8" x14ac:dyDescent="0.25">
      <c r="A120" s="161">
        <v>2120</v>
      </c>
      <c r="B120" s="159" t="s">
        <v>199</v>
      </c>
      <c r="C120" s="162">
        <f>SUM(C121:C123)</f>
        <v>0</v>
      </c>
      <c r="D120" s="162">
        <f t="shared" ref="D120:G120" si="2">SUM(D121:D123)</f>
        <v>0</v>
      </c>
      <c r="E120" s="162">
        <f t="shared" si="2"/>
        <v>0</v>
      </c>
      <c r="F120" s="162">
        <f t="shared" si="2"/>
        <v>0</v>
      </c>
      <c r="G120" s="162">
        <f t="shared" si="2"/>
        <v>0</v>
      </c>
      <c r="H120" s="162"/>
      <c r="I120" s="159"/>
      <c r="J120" s="159"/>
      <c r="K120" s="159"/>
    </row>
    <row r="121" spans="1:11" ht="13.8" x14ac:dyDescent="0.25">
      <c r="A121" s="161">
        <v>2121</v>
      </c>
      <c r="B121" s="159" t="s">
        <v>200</v>
      </c>
      <c r="C121" s="162">
        <v>0</v>
      </c>
      <c r="D121" s="162">
        <f>C121</f>
        <v>0</v>
      </c>
      <c r="E121" s="162">
        <v>0</v>
      </c>
      <c r="F121" s="162">
        <v>0</v>
      </c>
      <c r="G121" s="162">
        <v>0</v>
      </c>
      <c r="H121" s="162"/>
      <c r="I121" s="159"/>
      <c r="J121" s="159"/>
      <c r="K121" s="159"/>
    </row>
    <row r="122" spans="1:11" ht="13.8" x14ac:dyDescent="0.25">
      <c r="A122" s="161">
        <v>2122</v>
      </c>
      <c r="B122" s="159" t="s">
        <v>201</v>
      </c>
      <c r="C122" s="162">
        <v>0</v>
      </c>
      <c r="D122" s="162">
        <f t="shared" ref="D122:D123" si="3">C122</f>
        <v>0</v>
      </c>
      <c r="E122" s="162">
        <v>0</v>
      </c>
      <c r="F122" s="162">
        <v>0</v>
      </c>
      <c r="G122" s="162">
        <v>0</v>
      </c>
      <c r="H122" s="162"/>
      <c r="I122" s="159"/>
      <c r="J122" s="159"/>
      <c r="K122" s="159"/>
    </row>
    <row r="123" spans="1:11" ht="13.8" x14ac:dyDescent="0.25">
      <c r="A123" s="161">
        <v>2129</v>
      </c>
      <c r="B123" s="159" t="s">
        <v>202</v>
      </c>
      <c r="C123" s="162">
        <v>0</v>
      </c>
      <c r="D123" s="162">
        <f t="shared" si="3"/>
        <v>0</v>
      </c>
      <c r="E123" s="162">
        <v>0</v>
      </c>
      <c r="F123" s="162">
        <v>0</v>
      </c>
      <c r="G123" s="162">
        <v>0</v>
      </c>
      <c r="H123" s="162"/>
      <c r="I123" s="159"/>
      <c r="J123" s="159"/>
      <c r="K123" s="159"/>
    </row>
    <row r="124" spans="1:11" ht="13.8" x14ac:dyDescent="0.25">
      <c r="A124" s="159"/>
      <c r="B124" s="159"/>
      <c r="C124" s="162"/>
      <c r="D124" s="162"/>
      <c r="E124" s="162"/>
      <c r="F124" s="162"/>
      <c r="G124" s="162"/>
      <c r="H124" s="162"/>
      <c r="I124" s="159"/>
      <c r="J124" s="159"/>
      <c r="K124" s="159"/>
    </row>
    <row r="125" spans="1:11" ht="13.8" x14ac:dyDescent="0.25">
      <c r="A125" s="158" t="s">
        <v>106</v>
      </c>
      <c r="B125" s="158"/>
      <c r="C125" s="158"/>
      <c r="D125" s="158"/>
      <c r="E125" s="158"/>
      <c r="F125" s="158"/>
      <c r="G125" s="158"/>
      <c r="H125" s="158"/>
      <c r="I125" s="159"/>
      <c r="J125" s="159"/>
      <c r="K125" s="159"/>
    </row>
    <row r="126" spans="1:11" ht="13.8" x14ac:dyDescent="0.25">
      <c r="A126" s="160" t="s">
        <v>86</v>
      </c>
      <c r="B126" s="160" t="s">
        <v>83</v>
      </c>
      <c r="C126" s="160" t="s">
        <v>84</v>
      </c>
      <c r="D126" s="160" t="s">
        <v>87</v>
      </c>
      <c r="E126" s="160" t="s">
        <v>127</v>
      </c>
      <c r="F126" s="160"/>
      <c r="G126" s="160"/>
      <c r="H126" s="160"/>
      <c r="I126" s="159"/>
      <c r="J126" s="159"/>
      <c r="K126" s="159"/>
    </row>
    <row r="127" spans="1:11" ht="13.8" x14ac:dyDescent="0.25">
      <c r="A127" s="161">
        <v>2160</v>
      </c>
      <c r="B127" s="159" t="s">
        <v>203</v>
      </c>
      <c r="C127" s="162">
        <f>SUM(C128:C133)</f>
        <v>0</v>
      </c>
      <c r="D127" s="159"/>
      <c r="E127" s="159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59"/>
      <c r="G127" s="159"/>
      <c r="H127" s="159"/>
      <c r="I127" s="159"/>
      <c r="J127" s="159"/>
      <c r="K127" s="159"/>
    </row>
    <row r="128" spans="1:11" ht="13.8" x14ac:dyDescent="0.25">
      <c r="A128" s="161">
        <v>2161</v>
      </c>
      <c r="B128" s="159" t="s">
        <v>204</v>
      </c>
      <c r="C128" s="162">
        <v>0</v>
      </c>
      <c r="D128" s="159"/>
      <c r="E128" s="159"/>
      <c r="F128" s="159"/>
      <c r="G128" s="159"/>
      <c r="H128" s="159"/>
      <c r="I128" s="159"/>
      <c r="J128" s="159"/>
      <c r="K128" s="159"/>
    </row>
    <row r="129" spans="1:11" ht="13.8" x14ac:dyDescent="0.25">
      <c r="A129" s="161">
        <v>2162</v>
      </c>
      <c r="B129" s="159" t="s">
        <v>205</v>
      </c>
      <c r="C129" s="162">
        <v>0</v>
      </c>
      <c r="D129" s="159"/>
      <c r="E129" s="159"/>
      <c r="F129" s="159"/>
      <c r="G129" s="159"/>
      <c r="H129" s="159"/>
      <c r="I129" s="159"/>
      <c r="J129" s="159"/>
      <c r="K129" s="159"/>
    </row>
    <row r="130" spans="1:11" ht="13.8" x14ac:dyDescent="0.25">
      <c r="A130" s="161">
        <v>2163</v>
      </c>
      <c r="B130" s="159" t="s">
        <v>206</v>
      </c>
      <c r="C130" s="162">
        <v>0</v>
      </c>
      <c r="D130" s="159"/>
      <c r="E130" s="159"/>
      <c r="F130" s="159"/>
      <c r="G130" s="159"/>
      <c r="H130" s="159"/>
      <c r="I130" s="159"/>
      <c r="J130" s="159"/>
      <c r="K130" s="159"/>
    </row>
    <row r="131" spans="1:11" ht="13.8" x14ac:dyDescent="0.25">
      <c r="A131" s="161">
        <v>2164</v>
      </c>
      <c r="B131" s="159" t="s">
        <v>207</v>
      </c>
      <c r="C131" s="162">
        <v>0</v>
      </c>
      <c r="D131" s="159"/>
      <c r="E131" s="159"/>
      <c r="F131" s="159"/>
      <c r="G131" s="159"/>
      <c r="H131" s="159"/>
      <c r="I131" s="159"/>
      <c r="J131" s="159"/>
      <c r="K131" s="159"/>
    </row>
    <row r="132" spans="1:11" ht="13.8" x14ac:dyDescent="0.25">
      <c r="A132" s="161">
        <v>2165</v>
      </c>
      <c r="B132" s="159" t="s">
        <v>208</v>
      </c>
      <c r="C132" s="162">
        <v>0</v>
      </c>
      <c r="D132" s="159"/>
      <c r="E132" s="159"/>
      <c r="F132" s="159"/>
      <c r="G132" s="159"/>
      <c r="H132" s="159"/>
      <c r="I132" s="159"/>
      <c r="J132" s="159"/>
      <c r="K132" s="159"/>
    </row>
    <row r="133" spans="1:11" ht="13.8" x14ac:dyDescent="0.25">
      <c r="A133" s="161">
        <v>2166</v>
      </c>
      <c r="B133" s="159" t="s">
        <v>209</v>
      </c>
      <c r="C133" s="162">
        <v>0</v>
      </c>
      <c r="D133" s="159"/>
      <c r="E133" s="159"/>
      <c r="F133" s="159"/>
      <c r="G133" s="159"/>
      <c r="H133" s="159"/>
      <c r="I133" s="159"/>
      <c r="J133" s="159"/>
      <c r="K133" s="159"/>
    </row>
    <row r="134" spans="1:11" ht="13.8" x14ac:dyDescent="0.25">
      <c r="A134" s="161">
        <v>2250</v>
      </c>
      <c r="B134" s="159" t="s">
        <v>210</v>
      </c>
      <c r="C134" s="162">
        <f>SUM(C135:C140)</f>
        <v>0</v>
      </c>
      <c r="D134" s="159"/>
      <c r="E134" s="159"/>
      <c r="F134" s="159"/>
      <c r="G134" s="159"/>
      <c r="H134" s="159"/>
      <c r="I134" s="159"/>
      <c r="J134" s="159"/>
      <c r="K134" s="159"/>
    </row>
    <row r="135" spans="1:11" ht="13.8" x14ac:dyDescent="0.25">
      <c r="A135" s="161">
        <v>2251</v>
      </c>
      <c r="B135" s="159" t="s">
        <v>211</v>
      </c>
      <c r="C135" s="162">
        <v>0</v>
      </c>
      <c r="D135" s="159"/>
      <c r="E135" s="159"/>
      <c r="F135" s="159"/>
      <c r="G135" s="159"/>
      <c r="H135" s="159"/>
      <c r="I135" s="159"/>
      <c r="J135" s="159"/>
      <c r="K135" s="159"/>
    </row>
    <row r="136" spans="1:11" ht="13.8" x14ac:dyDescent="0.25">
      <c r="A136" s="161">
        <v>2252</v>
      </c>
      <c r="B136" s="159" t="s">
        <v>212</v>
      </c>
      <c r="C136" s="162">
        <v>0</v>
      </c>
      <c r="D136" s="159"/>
      <c r="E136" s="159"/>
      <c r="F136" s="159"/>
      <c r="G136" s="159"/>
      <c r="H136" s="159"/>
      <c r="I136" s="159"/>
      <c r="J136" s="159"/>
      <c r="K136" s="159"/>
    </row>
    <row r="137" spans="1:11" ht="13.8" x14ac:dyDescent="0.25">
      <c r="A137" s="161">
        <v>2253</v>
      </c>
      <c r="B137" s="159" t="s">
        <v>213</v>
      </c>
      <c r="C137" s="162">
        <v>0</v>
      </c>
      <c r="D137" s="159"/>
      <c r="E137" s="159"/>
      <c r="F137" s="159"/>
      <c r="G137" s="159"/>
      <c r="H137" s="159"/>
      <c r="I137" s="159"/>
      <c r="J137" s="159"/>
      <c r="K137" s="159"/>
    </row>
    <row r="138" spans="1:11" ht="13.8" x14ac:dyDescent="0.25">
      <c r="A138" s="161">
        <v>2254</v>
      </c>
      <c r="B138" s="159" t="s">
        <v>214</v>
      </c>
      <c r="C138" s="162">
        <v>0</v>
      </c>
      <c r="D138" s="159"/>
      <c r="E138" s="159"/>
      <c r="F138" s="159"/>
      <c r="G138" s="159"/>
      <c r="H138" s="159"/>
      <c r="I138" s="159"/>
      <c r="J138" s="159"/>
      <c r="K138" s="159"/>
    </row>
    <row r="139" spans="1:11" ht="13.8" x14ac:dyDescent="0.25">
      <c r="A139" s="161">
        <v>2255</v>
      </c>
      <c r="B139" s="159" t="s">
        <v>215</v>
      </c>
      <c r="C139" s="162">
        <v>0</v>
      </c>
      <c r="D139" s="159"/>
      <c r="E139" s="159"/>
      <c r="F139" s="159"/>
      <c r="G139" s="159"/>
      <c r="H139" s="159"/>
      <c r="I139" s="159"/>
      <c r="J139" s="159"/>
      <c r="K139" s="159"/>
    </row>
    <row r="140" spans="1:11" ht="13.8" x14ac:dyDescent="0.25">
      <c r="A140" s="161">
        <v>2256</v>
      </c>
      <c r="B140" s="159" t="s">
        <v>216</v>
      </c>
      <c r="C140" s="162">
        <v>0</v>
      </c>
      <c r="D140" s="159"/>
      <c r="E140" s="159"/>
      <c r="F140" s="159"/>
      <c r="G140" s="159"/>
      <c r="H140" s="159"/>
      <c r="I140" s="159"/>
      <c r="J140" s="159"/>
      <c r="K140" s="159"/>
    </row>
    <row r="141" spans="1:11" ht="13.8" x14ac:dyDescent="0.25">
      <c r="A141" s="159"/>
      <c r="B141" s="159"/>
      <c r="C141" s="162"/>
      <c r="D141" s="159"/>
      <c r="E141" s="159"/>
      <c r="F141" s="159"/>
      <c r="G141" s="159"/>
      <c r="H141" s="159"/>
      <c r="I141" s="159"/>
      <c r="J141" s="159"/>
      <c r="K141" s="159"/>
    </row>
    <row r="142" spans="1:11" ht="13.8" x14ac:dyDescent="0.25">
      <c r="A142" s="158" t="s">
        <v>564</v>
      </c>
      <c r="B142" s="158"/>
      <c r="C142" s="158"/>
      <c r="D142" s="158"/>
      <c r="E142" s="158"/>
      <c r="F142" s="158"/>
      <c r="G142" s="158"/>
      <c r="H142" s="158"/>
      <c r="I142" s="159"/>
      <c r="J142" s="159"/>
      <c r="K142" s="159"/>
    </row>
    <row r="143" spans="1:11" ht="13.8" x14ac:dyDescent="0.25">
      <c r="A143" s="165" t="s">
        <v>86</v>
      </c>
      <c r="B143" s="165" t="s">
        <v>83</v>
      </c>
      <c r="C143" s="165" t="s">
        <v>84</v>
      </c>
      <c r="D143" s="165" t="s">
        <v>87</v>
      </c>
      <c r="E143" s="165" t="s">
        <v>127</v>
      </c>
      <c r="F143" s="165"/>
      <c r="G143" s="165"/>
      <c r="H143" s="165"/>
      <c r="I143" s="159"/>
      <c r="J143" s="159"/>
      <c r="K143" s="159"/>
    </row>
    <row r="144" spans="1:11" ht="13.8" x14ac:dyDescent="0.25">
      <c r="A144" s="161">
        <v>2150</v>
      </c>
      <c r="B144" s="159" t="s">
        <v>565</v>
      </c>
      <c r="C144" s="162">
        <f>SUM(C145:C147)</f>
        <v>0</v>
      </c>
      <c r="D144" s="159"/>
      <c r="E144" s="159" t="str">
        <f>IF(OR(C144&lt;&gt;0,C145&lt;&gt;0,C146&lt;&gt;0,C147&lt;&gt;0,C148&lt;&gt;0,C149&lt;&gt;0,C150&lt;&gt;0,C151&lt;&gt;0),"","SIN INFORMACIÓN QUE REVELAR")</f>
        <v>SIN INFORMACIÓN QUE REVELAR</v>
      </c>
      <c r="F144" s="159"/>
      <c r="G144" s="159"/>
      <c r="H144" s="159"/>
      <c r="I144" s="159"/>
      <c r="J144" s="159"/>
      <c r="K144" s="159"/>
    </row>
    <row r="145" spans="1:11" ht="13.8" x14ac:dyDescent="0.25">
      <c r="A145" s="161">
        <v>2151</v>
      </c>
      <c r="B145" s="159" t="s">
        <v>566</v>
      </c>
      <c r="C145" s="162">
        <v>0</v>
      </c>
      <c r="D145" s="159"/>
      <c r="E145" s="159"/>
      <c r="F145" s="159"/>
      <c r="G145" s="159"/>
      <c r="H145" s="159"/>
      <c r="I145" s="159"/>
      <c r="J145" s="159"/>
      <c r="K145" s="159"/>
    </row>
    <row r="146" spans="1:11" ht="13.8" x14ac:dyDescent="0.25">
      <c r="A146" s="161">
        <v>2152</v>
      </c>
      <c r="B146" s="159" t="s">
        <v>567</v>
      </c>
      <c r="C146" s="162">
        <v>0</v>
      </c>
      <c r="D146" s="159"/>
      <c r="E146" s="159"/>
      <c r="F146" s="159"/>
      <c r="G146" s="159"/>
      <c r="H146" s="159"/>
      <c r="I146" s="159"/>
      <c r="J146" s="159"/>
      <c r="K146" s="159"/>
    </row>
    <row r="147" spans="1:11" ht="13.8" x14ac:dyDescent="0.25">
      <c r="A147" s="161">
        <v>2159</v>
      </c>
      <c r="B147" s="159" t="s">
        <v>217</v>
      </c>
      <c r="C147" s="162">
        <v>0</v>
      </c>
      <c r="D147" s="159"/>
      <c r="E147" s="159"/>
      <c r="F147" s="159"/>
      <c r="G147" s="159"/>
      <c r="H147" s="159"/>
      <c r="I147" s="159"/>
      <c r="J147" s="159"/>
      <c r="K147" s="159"/>
    </row>
    <row r="148" spans="1:11" ht="13.8" x14ac:dyDescent="0.25">
      <c r="A148" s="161">
        <v>2240</v>
      </c>
      <c r="B148" s="159" t="s">
        <v>219</v>
      </c>
      <c r="C148" s="162">
        <f>SUM(C149:C151)</f>
        <v>0</v>
      </c>
      <c r="D148" s="159"/>
      <c r="E148" s="159"/>
      <c r="F148" s="159"/>
      <c r="G148" s="159"/>
      <c r="H148" s="159"/>
      <c r="I148" s="159"/>
      <c r="J148" s="159"/>
      <c r="K148" s="159"/>
    </row>
    <row r="149" spans="1:11" ht="13.8" x14ac:dyDescent="0.25">
      <c r="A149" s="161">
        <v>2241</v>
      </c>
      <c r="B149" s="159" t="s">
        <v>220</v>
      </c>
      <c r="C149" s="162">
        <v>0</v>
      </c>
      <c r="D149" s="159"/>
      <c r="E149" s="159"/>
      <c r="F149" s="159"/>
      <c r="G149" s="159"/>
      <c r="H149" s="159"/>
      <c r="I149" s="159"/>
      <c r="J149" s="159"/>
      <c r="K149" s="159"/>
    </row>
    <row r="150" spans="1:11" ht="13.8" x14ac:dyDescent="0.25">
      <c r="A150" s="161">
        <v>2242</v>
      </c>
      <c r="B150" s="159" t="s">
        <v>221</v>
      </c>
      <c r="C150" s="162">
        <v>0</v>
      </c>
      <c r="D150" s="159"/>
      <c r="E150" s="159"/>
      <c r="F150" s="159"/>
      <c r="G150" s="159"/>
      <c r="H150" s="159"/>
      <c r="I150" s="159"/>
      <c r="J150" s="159"/>
      <c r="K150" s="159"/>
    </row>
    <row r="151" spans="1:11" ht="13.8" x14ac:dyDescent="0.25">
      <c r="A151" s="161">
        <v>2249</v>
      </c>
      <c r="B151" s="159" t="s">
        <v>222</v>
      </c>
      <c r="C151" s="162">
        <v>0</v>
      </c>
      <c r="D151" s="159"/>
      <c r="E151" s="159"/>
      <c r="F151" s="159"/>
      <c r="G151" s="159"/>
      <c r="H151" s="159"/>
      <c r="I151" s="159"/>
      <c r="J151" s="159"/>
      <c r="K151" s="159"/>
    </row>
    <row r="152" spans="1:11" ht="13.8" x14ac:dyDescent="0.25">
      <c r="A152" s="159"/>
      <c r="B152" s="159"/>
      <c r="C152" s="162"/>
      <c r="D152" s="159"/>
      <c r="E152" s="159"/>
      <c r="F152" s="159"/>
      <c r="G152" s="159"/>
      <c r="H152" s="159"/>
      <c r="I152" s="159"/>
      <c r="J152" s="159"/>
      <c r="K152" s="159"/>
    </row>
    <row r="153" spans="1:11" ht="13.8" x14ac:dyDescent="0.25">
      <c r="A153" s="166" t="s">
        <v>568</v>
      </c>
      <c r="B153" s="166"/>
      <c r="C153" s="166"/>
      <c r="D153" s="166"/>
      <c r="E153" s="166"/>
      <c r="F153" s="159"/>
      <c r="G153" s="159"/>
      <c r="H153" s="159"/>
      <c r="I153" s="159"/>
      <c r="J153" s="159"/>
      <c r="K153" s="159"/>
    </row>
    <row r="154" spans="1:11" ht="13.8" x14ac:dyDescent="0.25">
      <c r="A154" s="167" t="s">
        <v>86</v>
      </c>
      <c r="B154" s="167" t="s">
        <v>83</v>
      </c>
      <c r="C154" s="167" t="s">
        <v>84</v>
      </c>
      <c r="D154" s="168" t="s">
        <v>87</v>
      </c>
      <c r="E154" s="168" t="s">
        <v>127</v>
      </c>
      <c r="F154" s="159"/>
      <c r="G154" s="159"/>
      <c r="H154" s="159"/>
      <c r="I154" s="159"/>
      <c r="J154" s="159"/>
      <c r="K154" s="159"/>
    </row>
    <row r="155" spans="1:11" ht="13.8" x14ac:dyDescent="0.25">
      <c r="A155" s="169">
        <v>2170</v>
      </c>
      <c r="B155" s="170" t="s">
        <v>569</v>
      </c>
      <c r="C155" s="171">
        <f>SUM(C156:C158)</f>
        <v>0</v>
      </c>
      <c r="D155" s="170"/>
      <c r="E155" s="170" t="str">
        <f>IF(OR(C155&lt;&gt;0,C156&lt;&gt;0,C157&lt;&gt;0,C158&lt;&gt;0,C159&lt;&gt;0,C160&lt;&gt;0,C161&lt;&gt;0,C162&lt;&gt;0,C163&lt;&gt;0),"","SIN INFORMACIÓN QUE REVELAR")</f>
        <v>SIN INFORMACIÓN QUE REVELAR</v>
      </c>
      <c r="F155" s="159"/>
      <c r="G155" s="159"/>
      <c r="H155" s="159"/>
      <c r="I155" s="159"/>
      <c r="J155" s="159"/>
      <c r="K155" s="159"/>
    </row>
    <row r="156" spans="1:11" ht="13.8" x14ac:dyDescent="0.25">
      <c r="A156" s="169">
        <v>2171</v>
      </c>
      <c r="B156" s="170" t="s">
        <v>570</v>
      </c>
      <c r="C156" s="171">
        <v>0</v>
      </c>
      <c r="D156" s="170"/>
      <c r="E156" s="170"/>
      <c r="F156" s="159"/>
      <c r="G156" s="159"/>
      <c r="H156" s="159"/>
      <c r="I156" s="159"/>
      <c r="J156" s="159"/>
      <c r="K156" s="159"/>
    </row>
    <row r="157" spans="1:11" ht="13.8" x14ac:dyDescent="0.25">
      <c r="A157" s="169">
        <v>2172</v>
      </c>
      <c r="B157" s="170" t="s">
        <v>571</v>
      </c>
      <c r="C157" s="171">
        <v>0</v>
      </c>
      <c r="D157" s="170"/>
      <c r="E157" s="170"/>
      <c r="F157" s="159"/>
      <c r="G157" s="159"/>
      <c r="H157" s="159"/>
      <c r="I157" s="159"/>
      <c r="J157" s="159"/>
      <c r="K157" s="159"/>
    </row>
    <row r="158" spans="1:11" ht="13.8" x14ac:dyDescent="0.25">
      <c r="A158" s="169">
        <v>2179</v>
      </c>
      <c r="B158" s="170" t="s">
        <v>572</v>
      </c>
      <c r="C158" s="171">
        <v>0</v>
      </c>
      <c r="D158" s="170"/>
      <c r="E158" s="170"/>
      <c r="F158" s="159"/>
      <c r="G158" s="159"/>
      <c r="H158" s="159"/>
      <c r="I158" s="159"/>
      <c r="J158" s="159"/>
      <c r="K158" s="159"/>
    </row>
    <row r="159" spans="1:11" ht="13.8" x14ac:dyDescent="0.25">
      <c r="A159" s="169">
        <v>2260</v>
      </c>
      <c r="B159" s="170" t="s">
        <v>573</v>
      </c>
      <c r="C159" s="171">
        <f>SUM(C160:C163)</f>
        <v>0</v>
      </c>
      <c r="D159" s="170"/>
      <c r="E159" s="170"/>
      <c r="F159" s="159"/>
      <c r="G159" s="159"/>
      <c r="H159" s="159"/>
      <c r="I159" s="159"/>
      <c r="J159" s="159"/>
      <c r="K159" s="159"/>
    </row>
    <row r="160" spans="1:11" ht="13.8" x14ac:dyDescent="0.25">
      <c r="A160" s="169">
        <v>2261</v>
      </c>
      <c r="B160" s="170" t="s">
        <v>574</v>
      </c>
      <c r="C160" s="171">
        <v>0</v>
      </c>
      <c r="D160" s="170"/>
      <c r="E160" s="159"/>
      <c r="F160" s="159"/>
      <c r="G160" s="159"/>
      <c r="H160" s="159"/>
      <c r="I160" s="159"/>
      <c r="J160" s="159"/>
      <c r="K160" s="159"/>
    </row>
    <row r="161" spans="1:11" ht="13.8" x14ac:dyDescent="0.25">
      <c r="A161" s="169">
        <v>2262</v>
      </c>
      <c r="B161" s="170" t="s">
        <v>575</v>
      </c>
      <c r="C161" s="171">
        <v>0</v>
      </c>
      <c r="D161" s="170"/>
      <c r="E161" s="170"/>
      <c r="F161" s="159"/>
      <c r="G161" s="159"/>
      <c r="H161" s="159"/>
      <c r="I161" s="159"/>
      <c r="J161" s="159"/>
      <c r="K161" s="159"/>
    </row>
    <row r="162" spans="1:11" ht="13.8" x14ac:dyDescent="0.25">
      <c r="A162" s="169">
        <v>2263</v>
      </c>
      <c r="B162" s="170" t="s">
        <v>576</v>
      </c>
      <c r="C162" s="171">
        <v>0</v>
      </c>
      <c r="D162" s="170"/>
      <c r="E162" s="170"/>
      <c r="F162" s="159"/>
      <c r="G162" s="159"/>
      <c r="H162" s="159"/>
      <c r="I162" s="159"/>
      <c r="J162" s="159"/>
      <c r="K162" s="159"/>
    </row>
    <row r="163" spans="1:11" ht="13.8" x14ac:dyDescent="0.25">
      <c r="A163" s="169">
        <v>2269</v>
      </c>
      <c r="B163" s="170" t="s">
        <v>577</v>
      </c>
      <c r="C163" s="171">
        <v>0</v>
      </c>
      <c r="D163" s="170"/>
      <c r="E163" s="170"/>
      <c r="F163" s="159"/>
      <c r="G163" s="159"/>
      <c r="H163" s="159"/>
      <c r="I163" s="159"/>
      <c r="J163" s="159"/>
      <c r="K163" s="159"/>
    </row>
    <row r="164" spans="1:11" ht="13.8" x14ac:dyDescent="0.25">
      <c r="A164" s="170"/>
      <c r="B164" s="170"/>
      <c r="C164" s="171"/>
      <c r="D164" s="170"/>
      <c r="E164" s="170"/>
      <c r="F164" s="159"/>
      <c r="G164" s="159"/>
      <c r="H164" s="159"/>
      <c r="I164" s="159"/>
      <c r="J164" s="159"/>
      <c r="K164" s="159"/>
    </row>
    <row r="165" spans="1:11" ht="13.8" x14ac:dyDescent="0.25">
      <c r="A165" s="166" t="s">
        <v>578</v>
      </c>
      <c r="B165" s="166"/>
      <c r="C165" s="166"/>
      <c r="D165" s="166"/>
      <c r="E165" s="166"/>
      <c r="F165" s="159"/>
      <c r="G165" s="159"/>
      <c r="H165" s="159"/>
      <c r="I165" s="159"/>
      <c r="J165" s="159"/>
      <c r="K165" s="159"/>
    </row>
    <row r="166" spans="1:11" ht="13.8" x14ac:dyDescent="0.25">
      <c r="A166" s="167" t="s">
        <v>86</v>
      </c>
      <c r="B166" s="167" t="s">
        <v>83</v>
      </c>
      <c r="C166" s="167" t="s">
        <v>84</v>
      </c>
      <c r="D166" s="168" t="s">
        <v>87</v>
      </c>
      <c r="E166" s="168" t="s">
        <v>127</v>
      </c>
      <c r="F166" s="159"/>
      <c r="G166" s="159"/>
      <c r="H166" s="159"/>
      <c r="I166" s="159"/>
      <c r="J166" s="159"/>
      <c r="K166" s="159"/>
    </row>
    <row r="167" spans="1:11" ht="13.8" x14ac:dyDescent="0.25">
      <c r="A167" s="169">
        <v>2190</v>
      </c>
      <c r="B167" s="170" t="s">
        <v>579</v>
      </c>
      <c r="C167" s="171">
        <f>SUM(C168:C170)</f>
        <v>0</v>
      </c>
      <c r="D167" s="170"/>
      <c r="E167" s="170" t="str">
        <f>IF(OR(C167&lt;&gt;0,C168&lt;&gt;0,C169&lt;&gt;0,C170&lt;&gt;0),"","SIN INFORMACIÓN QUE REVELAR")</f>
        <v>SIN INFORMACIÓN QUE REVELAR</v>
      </c>
      <c r="F167" s="159"/>
      <c r="G167" s="159"/>
      <c r="H167" s="159"/>
      <c r="I167" s="159"/>
      <c r="J167" s="159"/>
      <c r="K167" s="159"/>
    </row>
    <row r="168" spans="1:11" ht="13.8" x14ac:dyDescent="0.25">
      <c r="A168" s="169">
        <v>2191</v>
      </c>
      <c r="B168" s="170" t="s">
        <v>580</v>
      </c>
      <c r="C168" s="171">
        <v>0</v>
      </c>
      <c r="D168" s="170"/>
      <c r="E168" s="170"/>
      <c r="F168" s="159"/>
      <c r="G168" s="159"/>
      <c r="H168" s="159"/>
      <c r="I168" s="159"/>
      <c r="J168" s="159"/>
      <c r="K168" s="159"/>
    </row>
    <row r="169" spans="1:11" ht="13.8" x14ac:dyDescent="0.25">
      <c r="A169" s="169">
        <v>2192</v>
      </c>
      <c r="B169" s="170" t="s">
        <v>581</v>
      </c>
      <c r="C169" s="171">
        <v>0</v>
      </c>
      <c r="D169" s="170"/>
      <c r="E169" s="159"/>
      <c r="F169" s="159"/>
      <c r="G169" s="159"/>
      <c r="H169" s="159"/>
      <c r="I169" s="159"/>
      <c r="J169" s="159"/>
      <c r="K169" s="159"/>
    </row>
    <row r="170" spans="1:11" ht="13.8" x14ac:dyDescent="0.25">
      <c r="A170" s="169">
        <v>2199</v>
      </c>
      <c r="B170" s="170" t="s">
        <v>218</v>
      </c>
      <c r="C170" s="171">
        <v>0</v>
      </c>
      <c r="D170" s="170"/>
      <c r="E170" s="170"/>
      <c r="F170" s="159"/>
      <c r="G170" s="159"/>
      <c r="H170" s="159"/>
      <c r="I170" s="159"/>
      <c r="J170" s="159"/>
      <c r="K170" s="159"/>
    </row>
    <row r="171" spans="1:11" ht="13.8" x14ac:dyDescent="0.25">
      <c r="A171" s="170"/>
      <c r="B171" s="170"/>
      <c r="C171" s="171"/>
      <c r="D171" s="170"/>
      <c r="E171" s="170"/>
      <c r="F171" s="159"/>
      <c r="G171" s="159"/>
      <c r="H171" s="159"/>
      <c r="I171" s="159"/>
      <c r="J171" s="159"/>
      <c r="K171" s="159"/>
    </row>
    <row r="172" spans="1:11" ht="13.8" x14ac:dyDescent="0.25">
      <c r="A172" s="170"/>
      <c r="B172" s="170"/>
      <c r="C172" s="170"/>
      <c r="D172" s="170"/>
      <c r="E172" s="170"/>
      <c r="F172" s="159"/>
      <c r="G172" s="159"/>
      <c r="H172" s="159"/>
      <c r="I172" s="159"/>
      <c r="J172" s="159"/>
      <c r="K172" s="159"/>
    </row>
    <row r="173" spans="1:11" ht="13.8" x14ac:dyDescent="0.25">
      <c r="A173" s="170"/>
      <c r="B173" s="170" t="s">
        <v>518</v>
      </c>
      <c r="C173" s="170"/>
      <c r="D173" s="170"/>
      <c r="E173" s="170"/>
      <c r="F173" s="159"/>
      <c r="G173" s="159"/>
      <c r="H173" s="159"/>
      <c r="I173" s="159"/>
      <c r="J173" s="159"/>
      <c r="K173" s="159"/>
    </row>
    <row r="174" spans="1:11" ht="13.8" x14ac:dyDescent="0.25">
      <c r="A174" s="159"/>
      <c r="B174" s="159"/>
      <c r="C174" s="159"/>
      <c r="D174" s="159"/>
      <c r="E174" s="159"/>
      <c r="F174" s="159"/>
      <c r="G174" s="159"/>
      <c r="H174" s="159"/>
      <c r="I174" s="159"/>
      <c r="J174" s="159"/>
      <c r="K174" s="159"/>
    </row>
    <row r="175" spans="1:11" ht="13.8" x14ac:dyDescent="0.25">
      <c r="A175" s="159"/>
      <c r="B175" s="159"/>
      <c r="C175" s="159"/>
      <c r="D175" s="159"/>
      <c r="E175" s="159"/>
      <c r="F175" s="159"/>
      <c r="G175" s="159"/>
      <c r="H175" s="159"/>
      <c r="I175" s="159"/>
      <c r="J175" s="159"/>
      <c r="K175" s="159"/>
    </row>
    <row r="176" spans="1:11" ht="13.8" x14ac:dyDescent="0.25">
      <c r="A176" s="159"/>
      <c r="B176" s="159"/>
      <c r="C176" s="159"/>
      <c r="D176" s="159"/>
      <c r="E176" s="159"/>
      <c r="F176" s="159"/>
      <c r="G176" s="159"/>
      <c r="H176" s="159"/>
      <c r="I176" s="159"/>
      <c r="J176" s="159"/>
      <c r="K176" s="15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5" right="0.25" top="0.75" bottom="0.75" header="0.3" footer="0.3"/>
  <pageSetup scale="39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topLeftCell="A9" workbookViewId="0">
      <selection sqref="A1:E39"/>
    </sheetView>
  </sheetViews>
  <sheetFormatPr baseColWidth="10" defaultColWidth="9.109375" defaultRowHeight="10.199999999999999" x14ac:dyDescent="0.2"/>
  <cols>
    <col min="1" max="1" width="14.77734375" style="16" customWidth="1"/>
    <col min="2" max="2" width="50.44140625" style="16" customWidth="1"/>
    <col min="3" max="3" width="25.5546875" style="16" customWidth="1"/>
    <col min="4" max="4" width="16.6640625" style="16" customWidth="1"/>
    <col min="5" max="5" width="24.21875" style="16" bestFit="1" customWidth="1"/>
    <col min="6" max="16384" width="9.109375" style="16"/>
  </cols>
  <sheetData>
    <row r="1" spans="1:5" ht="18.899999999999999" customHeight="1" x14ac:dyDescent="0.2">
      <c r="A1" s="203" t="s">
        <v>600</v>
      </c>
      <c r="B1" s="203"/>
      <c r="C1" s="203"/>
      <c r="D1" s="137" t="s">
        <v>498</v>
      </c>
      <c r="E1" s="138">
        <v>2025</v>
      </c>
    </row>
    <row r="2" spans="1:5" ht="18.899999999999999" customHeight="1" x14ac:dyDescent="0.2">
      <c r="A2" s="203" t="s">
        <v>504</v>
      </c>
      <c r="B2" s="203"/>
      <c r="C2" s="203"/>
      <c r="D2" s="137" t="s">
        <v>499</v>
      </c>
      <c r="E2" s="138" t="s">
        <v>501</v>
      </c>
    </row>
    <row r="3" spans="1:5" ht="18.899999999999999" customHeight="1" x14ac:dyDescent="0.2">
      <c r="A3" s="203" t="s">
        <v>601</v>
      </c>
      <c r="B3" s="203"/>
      <c r="C3" s="203"/>
      <c r="D3" s="137" t="s">
        <v>500</v>
      </c>
      <c r="E3" s="138">
        <v>2</v>
      </c>
    </row>
    <row r="4" spans="1:5" ht="18.899999999999999" customHeight="1" x14ac:dyDescent="0.2">
      <c r="A4" s="203" t="s">
        <v>516</v>
      </c>
      <c r="B4" s="203"/>
      <c r="C4" s="203"/>
      <c r="D4" s="137"/>
      <c r="E4" s="138"/>
    </row>
    <row r="5" spans="1:5" ht="12" x14ac:dyDescent="0.25">
      <c r="A5" s="139" t="s">
        <v>116</v>
      </c>
      <c r="B5" s="140"/>
      <c r="C5" s="140"/>
      <c r="D5" s="140"/>
      <c r="E5" s="140"/>
    </row>
    <row r="6" spans="1:5" ht="11.4" x14ac:dyDescent="0.2">
      <c r="A6" s="119"/>
      <c r="B6" s="119"/>
      <c r="C6" s="119"/>
      <c r="D6" s="119"/>
      <c r="E6" s="119"/>
    </row>
    <row r="7" spans="1:5" ht="12" x14ac:dyDescent="0.25">
      <c r="A7" s="140" t="s">
        <v>107</v>
      </c>
      <c r="B7" s="140"/>
      <c r="C7" s="140"/>
      <c r="D7" s="140"/>
      <c r="E7" s="140"/>
    </row>
    <row r="8" spans="1:5" ht="12" x14ac:dyDescent="0.25">
      <c r="A8" s="141" t="s">
        <v>86</v>
      </c>
      <c r="B8" s="141" t="s">
        <v>83</v>
      </c>
      <c r="C8" s="141" t="s">
        <v>84</v>
      </c>
      <c r="D8" s="141" t="s">
        <v>85</v>
      </c>
      <c r="E8" s="141" t="s">
        <v>87</v>
      </c>
    </row>
    <row r="9" spans="1:5" ht="11.4" x14ac:dyDescent="0.2">
      <c r="A9" s="148">
        <v>3110</v>
      </c>
      <c r="B9" s="119" t="s">
        <v>253</v>
      </c>
      <c r="C9" s="120">
        <v>185360.96</v>
      </c>
      <c r="D9" s="119"/>
      <c r="E9" s="119" t="str">
        <f>IF(OR(C9&lt;&gt;0,C10&lt;&gt;0,C11&lt;&gt;0),"","SIN INFORMACIÓN QUE REVELAR")</f>
        <v/>
      </c>
    </row>
    <row r="10" spans="1:5" ht="11.4" x14ac:dyDescent="0.2">
      <c r="A10" s="148">
        <v>3120</v>
      </c>
      <c r="B10" s="119" t="s">
        <v>384</v>
      </c>
      <c r="C10" s="120">
        <v>0</v>
      </c>
      <c r="D10" s="119"/>
      <c r="E10" s="121"/>
    </row>
    <row r="11" spans="1:5" ht="11.4" x14ac:dyDescent="0.2">
      <c r="A11" s="148">
        <v>3130</v>
      </c>
      <c r="B11" s="119" t="s">
        <v>385</v>
      </c>
      <c r="C11" s="120">
        <v>0</v>
      </c>
      <c r="D11" s="119"/>
      <c r="E11" s="119"/>
    </row>
    <row r="12" spans="1:5" ht="11.4" x14ac:dyDescent="0.2">
      <c r="A12" s="119"/>
      <c r="B12" s="119"/>
      <c r="C12" s="120"/>
      <c r="D12" s="119"/>
      <c r="E12" s="119"/>
    </row>
    <row r="13" spans="1:5" ht="12" x14ac:dyDescent="0.25">
      <c r="A13" s="140" t="s">
        <v>108</v>
      </c>
      <c r="B13" s="140"/>
      <c r="C13" s="140"/>
      <c r="D13" s="140"/>
      <c r="E13" s="140"/>
    </row>
    <row r="14" spans="1:5" ht="12" x14ac:dyDescent="0.25">
      <c r="A14" s="141" t="s">
        <v>86</v>
      </c>
      <c r="B14" s="141" t="s">
        <v>83</v>
      </c>
      <c r="C14" s="141" t="s">
        <v>84</v>
      </c>
      <c r="D14" s="141" t="s">
        <v>386</v>
      </c>
      <c r="E14" s="141"/>
    </row>
    <row r="15" spans="1:5" ht="11.4" x14ac:dyDescent="0.2">
      <c r="A15" s="148">
        <v>3210</v>
      </c>
      <c r="B15" s="119" t="s">
        <v>387</v>
      </c>
      <c r="C15" s="120">
        <v>-6165.63</v>
      </c>
      <c r="D15" s="119"/>
      <c r="E15" s="119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ht="11.4" x14ac:dyDescent="0.2">
      <c r="A16" s="148">
        <v>3220</v>
      </c>
      <c r="B16" s="119" t="s">
        <v>388</v>
      </c>
      <c r="C16" s="120">
        <v>1346924.62</v>
      </c>
      <c r="D16" s="119"/>
      <c r="E16" s="119"/>
    </row>
    <row r="17" spans="1:5" ht="11.4" x14ac:dyDescent="0.2">
      <c r="A17" s="148">
        <v>3230</v>
      </c>
      <c r="B17" s="119" t="s">
        <v>389</v>
      </c>
      <c r="C17" s="120">
        <f>SUM(C18:C21)</f>
        <v>0</v>
      </c>
      <c r="D17" s="119"/>
      <c r="E17" s="119"/>
    </row>
    <row r="18" spans="1:5" ht="11.4" x14ac:dyDescent="0.2">
      <c r="A18" s="148">
        <v>3231</v>
      </c>
      <c r="B18" s="119" t="s">
        <v>390</v>
      </c>
      <c r="C18" s="120">
        <v>0</v>
      </c>
      <c r="D18" s="119"/>
      <c r="E18" s="119"/>
    </row>
    <row r="19" spans="1:5" ht="11.4" x14ac:dyDescent="0.2">
      <c r="A19" s="148">
        <v>3232</v>
      </c>
      <c r="B19" s="119" t="s">
        <v>391</v>
      </c>
      <c r="C19" s="120">
        <v>0</v>
      </c>
      <c r="D19" s="119"/>
      <c r="E19" s="121"/>
    </row>
    <row r="20" spans="1:5" ht="11.4" x14ac:dyDescent="0.2">
      <c r="A20" s="148">
        <v>3233</v>
      </c>
      <c r="B20" s="119" t="s">
        <v>392</v>
      </c>
      <c r="C20" s="120">
        <v>0</v>
      </c>
      <c r="D20" s="119"/>
      <c r="E20" s="119"/>
    </row>
    <row r="21" spans="1:5" ht="11.4" x14ac:dyDescent="0.2">
      <c r="A21" s="148">
        <v>3239</v>
      </c>
      <c r="B21" s="119" t="s">
        <v>393</v>
      </c>
      <c r="C21" s="120">
        <v>0</v>
      </c>
      <c r="D21" s="119"/>
      <c r="E21" s="119"/>
    </row>
    <row r="22" spans="1:5" ht="11.4" x14ac:dyDescent="0.2">
      <c r="A22" s="148">
        <v>3240</v>
      </c>
      <c r="B22" s="119" t="s">
        <v>394</v>
      </c>
      <c r="C22" s="120">
        <f>SUM(C23:C25)</f>
        <v>0</v>
      </c>
      <c r="D22" s="119"/>
      <c r="E22" s="119"/>
    </row>
    <row r="23" spans="1:5" ht="11.4" x14ac:dyDescent="0.2">
      <c r="A23" s="148">
        <v>3241</v>
      </c>
      <c r="B23" s="119" t="s">
        <v>395</v>
      </c>
      <c r="C23" s="120">
        <v>0</v>
      </c>
      <c r="D23" s="119"/>
      <c r="E23" s="119"/>
    </row>
    <row r="24" spans="1:5" ht="11.4" x14ac:dyDescent="0.2">
      <c r="A24" s="148">
        <v>3242</v>
      </c>
      <c r="B24" s="119" t="s">
        <v>396</v>
      </c>
      <c r="C24" s="120">
        <v>0</v>
      </c>
      <c r="D24" s="119"/>
      <c r="E24" s="119"/>
    </row>
    <row r="25" spans="1:5" ht="11.4" x14ac:dyDescent="0.2">
      <c r="A25" s="148">
        <v>3243</v>
      </c>
      <c r="B25" s="119" t="s">
        <v>397</v>
      </c>
      <c r="C25" s="120">
        <v>0</v>
      </c>
      <c r="D25" s="119"/>
      <c r="E25" s="119"/>
    </row>
    <row r="26" spans="1:5" ht="11.4" x14ac:dyDescent="0.2">
      <c r="A26" s="148">
        <v>3250</v>
      </c>
      <c r="B26" s="119" t="s">
        <v>398</v>
      </c>
      <c r="C26" s="120">
        <f>SUM(C27:C29)</f>
        <v>0</v>
      </c>
      <c r="D26" s="119"/>
      <c r="E26" s="119"/>
    </row>
    <row r="27" spans="1:5" ht="11.4" x14ac:dyDescent="0.2">
      <c r="A27" s="148">
        <v>3251</v>
      </c>
      <c r="B27" s="119" t="s">
        <v>399</v>
      </c>
      <c r="C27" s="120">
        <v>0</v>
      </c>
      <c r="D27" s="119"/>
      <c r="E27" s="119"/>
    </row>
    <row r="28" spans="1:5" ht="11.4" x14ac:dyDescent="0.2">
      <c r="A28" s="148">
        <v>3252</v>
      </c>
      <c r="B28" s="119" t="s">
        <v>400</v>
      </c>
      <c r="C28" s="120">
        <v>0</v>
      </c>
      <c r="D28" s="119"/>
      <c r="E28" s="119"/>
    </row>
    <row r="29" spans="1:5" ht="11.4" x14ac:dyDescent="0.2">
      <c r="A29" s="148">
        <v>3253</v>
      </c>
      <c r="B29" s="119" t="s">
        <v>599</v>
      </c>
      <c r="C29" s="120">
        <v>0</v>
      </c>
      <c r="D29" s="119"/>
      <c r="E29" s="119"/>
    </row>
    <row r="30" spans="1:5" ht="11.4" x14ac:dyDescent="0.2">
      <c r="A30" s="119"/>
      <c r="B30" s="119" t="s">
        <v>518</v>
      </c>
      <c r="C30" s="119"/>
      <c r="D30" s="119"/>
      <c r="E30" s="119"/>
    </row>
    <row r="31" spans="1:5" ht="11.4" x14ac:dyDescent="0.2">
      <c r="A31" s="119"/>
      <c r="B31" s="119"/>
      <c r="C31" s="119"/>
      <c r="D31" s="119"/>
      <c r="E31" s="119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5" right="0.25" top="0.75" bottom="0.75" header="0.3" footer="0.3"/>
  <pageSetup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7"/>
  <sheetViews>
    <sheetView topLeftCell="A124" zoomScaleNormal="100" workbookViewId="0">
      <selection activeCell="E1" sqref="A1:E156"/>
    </sheetView>
  </sheetViews>
  <sheetFormatPr baseColWidth="10" defaultColWidth="9.109375" defaultRowHeight="10.199999999999999" x14ac:dyDescent="0.2"/>
  <cols>
    <col min="1" max="1" width="10" style="16" customWidth="1"/>
    <col min="2" max="2" width="63.44140625" style="16" bestFit="1" customWidth="1"/>
    <col min="3" max="3" width="15.33203125" style="16" bestFit="1" customWidth="1"/>
    <col min="4" max="4" width="16.44140625" style="16" bestFit="1" customWidth="1"/>
    <col min="5" max="5" width="24.21875" style="16" bestFit="1" customWidth="1"/>
    <col min="6" max="16384" width="9.109375" style="16"/>
  </cols>
  <sheetData>
    <row r="1" spans="1:5" s="22" customFormat="1" ht="18.899999999999999" customHeight="1" x14ac:dyDescent="0.3">
      <c r="A1" s="204" t="s">
        <v>600</v>
      </c>
      <c r="B1" s="204"/>
      <c r="C1" s="204"/>
      <c r="D1" s="14" t="s">
        <v>498</v>
      </c>
      <c r="E1" s="15">
        <v>2025</v>
      </c>
    </row>
    <row r="2" spans="1:5" s="22" customFormat="1" ht="18.899999999999999" customHeight="1" x14ac:dyDescent="0.3">
      <c r="A2" s="204" t="s">
        <v>505</v>
      </c>
      <c r="B2" s="204"/>
      <c r="C2" s="204"/>
      <c r="D2" s="14" t="s">
        <v>499</v>
      </c>
      <c r="E2" s="15" t="s">
        <v>501</v>
      </c>
    </row>
    <row r="3" spans="1:5" s="22" customFormat="1" ht="18.899999999999999" customHeight="1" x14ac:dyDescent="0.3">
      <c r="A3" s="204" t="s">
        <v>601</v>
      </c>
      <c r="B3" s="204"/>
      <c r="C3" s="204"/>
      <c r="D3" s="14" t="s">
        <v>500</v>
      </c>
      <c r="E3" s="15">
        <v>2</v>
      </c>
    </row>
    <row r="4" spans="1:5" s="22" customFormat="1" ht="18.899999999999999" customHeight="1" x14ac:dyDescent="0.3">
      <c r="A4" s="204" t="s">
        <v>516</v>
      </c>
      <c r="B4" s="204"/>
      <c r="C4" s="204"/>
      <c r="D4" s="14"/>
      <c r="E4" s="15"/>
    </row>
    <row r="5" spans="1:5" x14ac:dyDescent="0.2">
      <c r="A5" s="17" t="s">
        <v>116</v>
      </c>
      <c r="B5" s="18"/>
      <c r="C5" s="18"/>
      <c r="D5" s="18"/>
      <c r="E5" s="18"/>
    </row>
    <row r="7" spans="1:5" x14ac:dyDescent="0.2">
      <c r="A7" s="18" t="s">
        <v>588</v>
      </c>
      <c r="B7" s="18"/>
      <c r="C7" s="18"/>
      <c r="D7" s="18"/>
      <c r="E7" s="95"/>
    </row>
    <row r="8" spans="1:5" x14ac:dyDescent="0.2">
      <c r="A8" s="19" t="s">
        <v>86</v>
      </c>
      <c r="B8" s="19" t="s">
        <v>83</v>
      </c>
      <c r="C8" s="65">
        <v>2025</v>
      </c>
      <c r="D8" s="65">
        <v>2024</v>
      </c>
      <c r="E8" s="96"/>
    </row>
    <row r="9" spans="1:5" x14ac:dyDescent="0.2">
      <c r="A9" s="20">
        <v>1111</v>
      </c>
      <c r="B9" s="16" t="s">
        <v>401</v>
      </c>
      <c r="C9" s="21">
        <v>0</v>
      </c>
      <c r="D9" s="21">
        <v>0</v>
      </c>
      <c r="E9" s="16" t="str">
        <f>IF(OR(C9&lt;&gt;0,C10&lt;&gt;0,C11&lt;&gt;0,C12&lt;&gt;0,C13&lt;&gt;0,C14&lt;&gt;0,C15&lt;&gt;0,C16&lt;&gt;0),"","SIN INFORMACIÓN QUE REVELAR")</f>
        <v/>
      </c>
    </row>
    <row r="10" spans="1:5" x14ac:dyDescent="0.2">
      <c r="A10" s="20">
        <v>1112</v>
      </c>
      <c r="B10" s="16" t="s">
        <v>402</v>
      </c>
      <c r="C10" s="21">
        <v>427489.42</v>
      </c>
      <c r="D10" s="21">
        <v>754963.04</v>
      </c>
    </row>
    <row r="11" spans="1:5" x14ac:dyDescent="0.2">
      <c r="A11" s="20">
        <v>1113</v>
      </c>
      <c r="B11" s="16" t="s">
        <v>403</v>
      </c>
      <c r="C11" s="21">
        <v>0</v>
      </c>
      <c r="D11" s="21">
        <v>0</v>
      </c>
    </row>
    <row r="12" spans="1:5" x14ac:dyDescent="0.2">
      <c r="A12" s="20">
        <v>1114</v>
      </c>
      <c r="B12" s="16" t="s">
        <v>117</v>
      </c>
      <c r="C12" s="21">
        <v>0</v>
      </c>
      <c r="D12" s="21">
        <v>0</v>
      </c>
    </row>
    <row r="13" spans="1:5" x14ac:dyDescent="0.2">
      <c r="A13" s="20">
        <v>1115</v>
      </c>
      <c r="B13" s="16" t="s">
        <v>118</v>
      </c>
      <c r="C13" s="21">
        <v>0</v>
      </c>
      <c r="D13" s="21">
        <v>0</v>
      </c>
    </row>
    <row r="14" spans="1:5" x14ac:dyDescent="0.2">
      <c r="A14" s="20">
        <v>1116</v>
      </c>
      <c r="B14" s="16" t="s">
        <v>404</v>
      </c>
      <c r="C14" s="21">
        <v>0</v>
      </c>
      <c r="D14" s="21">
        <v>0</v>
      </c>
    </row>
    <row r="15" spans="1:5" x14ac:dyDescent="0.2">
      <c r="A15" s="20">
        <v>1119</v>
      </c>
      <c r="B15" s="16" t="s">
        <v>405</v>
      </c>
      <c r="C15" s="21">
        <v>0</v>
      </c>
      <c r="D15" s="21">
        <v>0</v>
      </c>
    </row>
    <row r="16" spans="1:5" x14ac:dyDescent="0.2">
      <c r="A16" s="27">
        <v>1110</v>
      </c>
      <c r="B16" s="28" t="s">
        <v>519</v>
      </c>
      <c r="C16" s="98">
        <f>SUM(C9:C15)</f>
        <v>427489.42</v>
      </c>
      <c r="D16" s="98">
        <f>SUM(D9:D15)</f>
        <v>754963.04</v>
      </c>
    </row>
    <row r="17" spans="1:5" x14ac:dyDescent="0.2">
      <c r="C17" s="21"/>
      <c r="D17" s="21"/>
    </row>
    <row r="18" spans="1:5" x14ac:dyDescent="0.2">
      <c r="C18" s="21"/>
      <c r="D18" s="21"/>
    </row>
    <row r="19" spans="1:5" x14ac:dyDescent="0.2">
      <c r="A19" s="18" t="s">
        <v>589</v>
      </c>
      <c r="B19" s="18"/>
      <c r="C19" s="18"/>
      <c r="D19" s="18"/>
    </row>
    <row r="20" spans="1:5" x14ac:dyDescent="0.2">
      <c r="A20" s="19" t="s">
        <v>86</v>
      </c>
      <c r="B20" s="19" t="s">
        <v>83</v>
      </c>
      <c r="C20" s="65">
        <v>2025</v>
      </c>
      <c r="D20" s="65">
        <v>2024</v>
      </c>
    </row>
    <row r="21" spans="1:5" x14ac:dyDescent="0.2">
      <c r="A21" s="27">
        <v>1230</v>
      </c>
      <c r="B21" s="28" t="s">
        <v>149</v>
      </c>
      <c r="C21" s="98">
        <f>SUM(C22:C28)</f>
        <v>0</v>
      </c>
      <c r="D21" s="98">
        <f>SUM(D22:D28)</f>
        <v>0</v>
      </c>
      <c r="E21" s="16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0">
        <v>1231</v>
      </c>
      <c r="B22" s="16" t="s">
        <v>150</v>
      </c>
      <c r="C22" s="21">
        <v>0</v>
      </c>
      <c r="D22" s="21">
        <v>0</v>
      </c>
    </row>
    <row r="23" spans="1:5" x14ac:dyDescent="0.2">
      <c r="A23" s="20">
        <v>1232</v>
      </c>
      <c r="B23" s="16" t="s">
        <v>151</v>
      </c>
      <c r="C23" s="21">
        <v>0</v>
      </c>
      <c r="D23" s="21">
        <v>0</v>
      </c>
    </row>
    <row r="24" spans="1:5" x14ac:dyDescent="0.2">
      <c r="A24" s="20">
        <v>1233</v>
      </c>
      <c r="B24" s="16" t="s">
        <v>152</v>
      </c>
      <c r="C24" s="21">
        <v>0</v>
      </c>
      <c r="D24" s="21">
        <v>0</v>
      </c>
    </row>
    <row r="25" spans="1:5" x14ac:dyDescent="0.2">
      <c r="A25" s="20">
        <v>1234</v>
      </c>
      <c r="B25" s="16" t="s">
        <v>153</v>
      </c>
      <c r="C25" s="21">
        <v>0</v>
      </c>
      <c r="D25" s="21">
        <v>0</v>
      </c>
    </row>
    <row r="26" spans="1:5" x14ac:dyDescent="0.2">
      <c r="A26" s="20">
        <v>1235</v>
      </c>
      <c r="B26" s="16" t="s">
        <v>154</v>
      </c>
      <c r="C26" s="21">
        <v>0</v>
      </c>
      <c r="D26" s="21">
        <v>0</v>
      </c>
    </row>
    <row r="27" spans="1:5" x14ac:dyDescent="0.2">
      <c r="A27" s="20">
        <v>1236</v>
      </c>
      <c r="B27" s="16" t="s">
        <v>155</v>
      </c>
      <c r="C27" s="21">
        <v>0</v>
      </c>
      <c r="D27" s="21">
        <v>0</v>
      </c>
    </row>
    <row r="28" spans="1:5" x14ac:dyDescent="0.2">
      <c r="A28" s="20">
        <v>1239</v>
      </c>
      <c r="B28" s="16" t="s">
        <v>156</v>
      </c>
      <c r="C28" s="21">
        <v>0</v>
      </c>
      <c r="D28" s="21">
        <v>0</v>
      </c>
    </row>
    <row r="29" spans="1:5" x14ac:dyDescent="0.2">
      <c r="A29" s="27">
        <v>1240</v>
      </c>
      <c r="B29" s="28" t="s">
        <v>157</v>
      </c>
      <c r="C29" s="98">
        <f>SUM(C30:C37)</f>
        <v>258499</v>
      </c>
      <c r="D29" s="98">
        <f>SUM(D30:D37)</f>
        <v>32999.99</v>
      </c>
    </row>
    <row r="30" spans="1:5" x14ac:dyDescent="0.2">
      <c r="A30" s="20">
        <v>1241</v>
      </c>
      <c r="B30" s="16" t="s">
        <v>158</v>
      </c>
      <c r="C30" s="21">
        <v>258499</v>
      </c>
      <c r="D30" s="21">
        <v>32999.99</v>
      </c>
    </row>
    <row r="31" spans="1:5" x14ac:dyDescent="0.2">
      <c r="A31" s="20">
        <v>1242</v>
      </c>
      <c r="B31" s="16" t="s">
        <v>159</v>
      </c>
      <c r="C31" s="21">
        <v>0</v>
      </c>
      <c r="D31" s="21">
        <v>0</v>
      </c>
    </row>
    <row r="32" spans="1:5" x14ac:dyDescent="0.2">
      <c r="A32" s="20">
        <v>1243</v>
      </c>
      <c r="B32" s="16" t="s">
        <v>160</v>
      </c>
      <c r="C32" s="21">
        <v>0</v>
      </c>
      <c r="D32" s="21">
        <v>0</v>
      </c>
    </row>
    <row r="33" spans="1:5" x14ac:dyDescent="0.2">
      <c r="A33" s="20">
        <v>1244</v>
      </c>
      <c r="B33" s="16" t="s">
        <v>161</v>
      </c>
      <c r="C33" s="21">
        <v>0</v>
      </c>
      <c r="D33" s="21">
        <v>0</v>
      </c>
    </row>
    <row r="34" spans="1:5" x14ac:dyDescent="0.2">
      <c r="A34" s="20">
        <v>1245</v>
      </c>
      <c r="B34" s="16" t="s">
        <v>162</v>
      </c>
      <c r="C34" s="21">
        <v>0</v>
      </c>
      <c r="D34" s="21">
        <v>0</v>
      </c>
    </row>
    <row r="35" spans="1:5" x14ac:dyDescent="0.2">
      <c r="A35" s="20">
        <v>1246</v>
      </c>
      <c r="B35" s="16" t="s">
        <v>163</v>
      </c>
      <c r="C35" s="21">
        <v>0</v>
      </c>
      <c r="D35" s="21">
        <v>0</v>
      </c>
    </row>
    <row r="36" spans="1:5" x14ac:dyDescent="0.2">
      <c r="A36" s="20">
        <v>1247</v>
      </c>
      <c r="B36" s="16" t="s">
        <v>164</v>
      </c>
      <c r="C36" s="21">
        <v>0</v>
      </c>
      <c r="D36" s="21">
        <v>0</v>
      </c>
    </row>
    <row r="37" spans="1:5" x14ac:dyDescent="0.2">
      <c r="A37" s="20">
        <v>1248</v>
      </c>
      <c r="B37" s="16" t="s">
        <v>165</v>
      </c>
      <c r="C37" s="21">
        <v>0</v>
      </c>
      <c r="D37" s="21">
        <v>0</v>
      </c>
    </row>
    <row r="38" spans="1:5" x14ac:dyDescent="0.2">
      <c r="A38" s="84">
        <v>1250</v>
      </c>
      <c r="B38" s="85" t="s">
        <v>167</v>
      </c>
      <c r="C38" s="99">
        <f>SUM(C39:C43)</f>
        <v>0</v>
      </c>
      <c r="D38" s="99">
        <f>SUM(D39:D43)</f>
        <v>0</v>
      </c>
    </row>
    <row r="39" spans="1:5" x14ac:dyDescent="0.2">
      <c r="A39" s="86">
        <v>1251</v>
      </c>
      <c r="B39" s="87" t="s">
        <v>168</v>
      </c>
      <c r="C39" s="100">
        <v>0</v>
      </c>
      <c r="D39" s="100">
        <v>0</v>
      </c>
    </row>
    <row r="40" spans="1:5" x14ac:dyDescent="0.2">
      <c r="A40" s="86">
        <v>1252</v>
      </c>
      <c r="B40" s="87" t="s">
        <v>169</v>
      </c>
      <c r="C40" s="100">
        <v>0</v>
      </c>
      <c r="D40" s="100">
        <v>0</v>
      </c>
    </row>
    <row r="41" spans="1:5" x14ac:dyDescent="0.2">
      <c r="A41" s="86">
        <v>1253</v>
      </c>
      <c r="B41" s="87" t="s">
        <v>170</v>
      </c>
      <c r="C41" s="100">
        <v>0</v>
      </c>
      <c r="D41" s="100">
        <v>0</v>
      </c>
    </row>
    <row r="42" spans="1:5" x14ac:dyDescent="0.2">
      <c r="A42" s="86">
        <v>1254</v>
      </c>
      <c r="B42" s="87" t="s">
        <v>171</v>
      </c>
      <c r="C42" s="100">
        <v>0</v>
      </c>
      <c r="D42" s="100">
        <v>0</v>
      </c>
    </row>
    <row r="43" spans="1:5" x14ac:dyDescent="0.2">
      <c r="A43" s="86">
        <v>1259</v>
      </c>
      <c r="B43" s="87" t="s">
        <v>172</v>
      </c>
      <c r="C43" s="100">
        <v>0</v>
      </c>
      <c r="D43" s="100">
        <v>0</v>
      </c>
    </row>
    <row r="44" spans="1:5" x14ac:dyDescent="0.2">
      <c r="B44" s="66" t="s">
        <v>520</v>
      </c>
      <c r="C44" s="98">
        <f>C21+C29+C38</f>
        <v>258499</v>
      </c>
      <c r="D44" s="98">
        <f>D21+D29+D38</f>
        <v>32999.99</v>
      </c>
    </row>
    <row r="45" spans="1:5" x14ac:dyDescent="0.2">
      <c r="C45" s="21"/>
      <c r="D45" s="21"/>
      <c r="E45" s="94"/>
    </row>
    <row r="46" spans="1:5" x14ac:dyDescent="0.2">
      <c r="A46" s="18" t="s">
        <v>590</v>
      </c>
      <c r="B46" s="18"/>
      <c r="C46" s="18"/>
      <c r="D46" s="18"/>
      <c r="E46" s="95"/>
    </row>
    <row r="47" spans="1:5" x14ac:dyDescent="0.2">
      <c r="A47" s="19" t="s">
        <v>86</v>
      </c>
      <c r="B47" s="19" t="s">
        <v>83</v>
      </c>
      <c r="C47" s="65">
        <v>2025</v>
      </c>
      <c r="D47" s="65">
        <v>2024</v>
      </c>
      <c r="E47" s="96"/>
    </row>
    <row r="48" spans="1:5" x14ac:dyDescent="0.2">
      <c r="A48" s="27">
        <v>3210</v>
      </c>
      <c r="B48" s="28" t="s">
        <v>521</v>
      </c>
      <c r="C48" s="98">
        <v>-6165.63</v>
      </c>
      <c r="D48" s="98">
        <v>-44437.09</v>
      </c>
      <c r="E48" s="94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0"/>
      <c r="B49" s="66" t="s">
        <v>510</v>
      </c>
      <c r="C49" s="98">
        <f>C54+C66+C94+C97+C50</f>
        <v>0</v>
      </c>
      <c r="D49" s="98">
        <f>D54+D66+D94+D97+D50</f>
        <v>107672.17</v>
      </c>
    </row>
    <row r="50" spans="1:4" x14ac:dyDescent="0.2">
      <c r="A50" s="72">
        <v>5100</v>
      </c>
      <c r="B50" s="73" t="s">
        <v>278</v>
      </c>
      <c r="C50" s="101">
        <f>SUM(C53+C51)</f>
        <v>0</v>
      </c>
      <c r="D50" s="101">
        <f>SUM(D53+D51)</f>
        <v>0</v>
      </c>
    </row>
    <row r="51" spans="1:4" x14ac:dyDescent="0.2">
      <c r="A51" s="89">
        <v>5120</v>
      </c>
      <c r="B51" s="92" t="s">
        <v>145</v>
      </c>
      <c r="C51" s="102">
        <f>C52</f>
        <v>0</v>
      </c>
      <c r="D51" s="102">
        <f>D52</f>
        <v>0</v>
      </c>
    </row>
    <row r="52" spans="1:4" x14ac:dyDescent="0.2">
      <c r="A52" s="83">
        <v>5120</v>
      </c>
      <c r="B52" s="93" t="s">
        <v>145</v>
      </c>
      <c r="C52" s="97">
        <v>0</v>
      </c>
      <c r="D52" s="97">
        <v>0</v>
      </c>
    </row>
    <row r="53" spans="1:4" x14ac:dyDescent="0.2">
      <c r="A53" s="74">
        <v>5130</v>
      </c>
      <c r="B53" s="75" t="s">
        <v>540</v>
      </c>
      <c r="C53" s="103">
        <v>0</v>
      </c>
      <c r="D53" s="103">
        <v>0</v>
      </c>
    </row>
    <row r="54" spans="1:4" x14ac:dyDescent="0.2">
      <c r="A54" s="27">
        <v>5400</v>
      </c>
      <c r="B54" s="28" t="s">
        <v>343</v>
      </c>
      <c r="C54" s="98">
        <f>C55+C57+C59+C61+C63</f>
        <v>0</v>
      </c>
      <c r="D54" s="98">
        <f>D55+D57+D59+D61+D63</f>
        <v>0</v>
      </c>
    </row>
    <row r="55" spans="1:4" x14ac:dyDescent="0.2">
      <c r="A55" s="20">
        <v>5410</v>
      </c>
      <c r="B55" s="16" t="s">
        <v>511</v>
      </c>
      <c r="C55" s="21">
        <f>C56</f>
        <v>0</v>
      </c>
      <c r="D55" s="21">
        <f>D56</f>
        <v>0</v>
      </c>
    </row>
    <row r="56" spans="1:4" x14ac:dyDescent="0.2">
      <c r="A56" s="20">
        <v>5411</v>
      </c>
      <c r="B56" s="16" t="s">
        <v>345</v>
      </c>
      <c r="C56" s="21">
        <v>0</v>
      </c>
      <c r="D56" s="21">
        <v>0</v>
      </c>
    </row>
    <row r="57" spans="1:4" x14ac:dyDescent="0.2">
      <c r="A57" s="20">
        <v>5420</v>
      </c>
      <c r="B57" s="16" t="s">
        <v>512</v>
      </c>
      <c r="C57" s="21">
        <f>C58</f>
        <v>0</v>
      </c>
      <c r="D57" s="21">
        <f>D58</f>
        <v>0</v>
      </c>
    </row>
    <row r="58" spans="1:4" x14ac:dyDescent="0.2">
      <c r="A58" s="20">
        <v>5421</v>
      </c>
      <c r="B58" s="16" t="s">
        <v>348</v>
      </c>
      <c r="C58" s="21">
        <v>0</v>
      </c>
      <c r="D58" s="21">
        <v>0</v>
      </c>
    </row>
    <row r="59" spans="1:4" x14ac:dyDescent="0.2">
      <c r="A59" s="20">
        <v>5430</v>
      </c>
      <c r="B59" s="16" t="s">
        <v>513</v>
      </c>
      <c r="C59" s="21">
        <f>C60</f>
        <v>0</v>
      </c>
      <c r="D59" s="21">
        <f>D60</f>
        <v>0</v>
      </c>
    </row>
    <row r="60" spans="1:4" x14ac:dyDescent="0.2">
      <c r="A60" s="20">
        <v>5431</v>
      </c>
      <c r="B60" s="16" t="s">
        <v>351</v>
      </c>
      <c r="C60" s="21">
        <v>0</v>
      </c>
      <c r="D60" s="21">
        <v>0</v>
      </c>
    </row>
    <row r="61" spans="1:4" x14ac:dyDescent="0.2">
      <c r="A61" s="20">
        <v>5440</v>
      </c>
      <c r="B61" s="16" t="s">
        <v>514</v>
      </c>
      <c r="C61" s="21">
        <f>C62</f>
        <v>0</v>
      </c>
      <c r="D61" s="21">
        <f>D62</f>
        <v>0</v>
      </c>
    </row>
    <row r="62" spans="1:4" x14ac:dyDescent="0.2">
      <c r="A62" s="20">
        <v>5441</v>
      </c>
      <c r="B62" s="16" t="s">
        <v>514</v>
      </c>
      <c r="C62" s="21">
        <v>0</v>
      </c>
      <c r="D62" s="21">
        <v>0</v>
      </c>
    </row>
    <row r="63" spans="1:4" x14ac:dyDescent="0.2">
      <c r="A63" s="20">
        <v>5450</v>
      </c>
      <c r="B63" s="16" t="s">
        <v>515</v>
      </c>
      <c r="C63" s="21">
        <f>SUM(C64:C65)</f>
        <v>0</v>
      </c>
      <c r="D63" s="21">
        <f>SUM(D64:D65)</f>
        <v>0</v>
      </c>
    </row>
    <row r="64" spans="1:4" x14ac:dyDescent="0.2">
      <c r="A64" s="20">
        <v>5451</v>
      </c>
      <c r="B64" s="16" t="s">
        <v>355</v>
      </c>
      <c r="C64" s="21">
        <v>0</v>
      </c>
      <c r="D64" s="21">
        <v>0</v>
      </c>
    </row>
    <row r="65" spans="1:4" x14ac:dyDescent="0.2">
      <c r="A65" s="20">
        <v>5452</v>
      </c>
      <c r="B65" s="16" t="s">
        <v>356</v>
      </c>
      <c r="C65" s="21">
        <v>0</v>
      </c>
      <c r="D65" s="21">
        <v>0</v>
      </c>
    </row>
    <row r="66" spans="1:4" x14ac:dyDescent="0.2">
      <c r="A66" s="27">
        <v>5500</v>
      </c>
      <c r="B66" s="28" t="s">
        <v>357</v>
      </c>
      <c r="C66" s="98">
        <f>C67+C76+C79+C85</f>
        <v>0</v>
      </c>
      <c r="D66" s="98">
        <f>D67+D76+D79+D85</f>
        <v>107672.17</v>
      </c>
    </row>
    <row r="67" spans="1:4" x14ac:dyDescent="0.2">
      <c r="A67" s="20">
        <v>5510</v>
      </c>
      <c r="B67" s="16" t="s">
        <v>358</v>
      </c>
      <c r="C67" s="21">
        <f>SUM(C68:C75)</f>
        <v>0</v>
      </c>
      <c r="D67" s="21">
        <f>SUM(D68:D75)</f>
        <v>107672.17</v>
      </c>
    </row>
    <row r="68" spans="1:4" x14ac:dyDescent="0.2">
      <c r="A68" s="20">
        <v>5511</v>
      </c>
      <c r="B68" s="16" t="s">
        <v>359</v>
      </c>
      <c r="C68" s="21">
        <v>0</v>
      </c>
      <c r="D68" s="21">
        <v>0</v>
      </c>
    </row>
    <row r="69" spans="1:4" x14ac:dyDescent="0.2">
      <c r="A69" s="20">
        <v>5512</v>
      </c>
      <c r="B69" s="16" t="s">
        <v>360</v>
      </c>
      <c r="C69" s="21">
        <v>0</v>
      </c>
      <c r="D69" s="21">
        <v>0</v>
      </c>
    </row>
    <row r="70" spans="1:4" x14ac:dyDescent="0.2">
      <c r="A70" s="20">
        <v>5513</v>
      </c>
      <c r="B70" s="16" t="s">
        <v>361</v>
      </c>
      <c r="C70" s="21">
        <v>0</v>
      </c>
      <c r="D70" s="21">
        <v>19970.89</v>
      </c>
    </row>
    <row r="71" spans="1:4" x14ac:dyDescent="0.2">
      <c r="A71" s="20">
        <v>5514</v>
      </c>
      <c r="B71" s="16" t="s">
        <v>362</v>
      </c>
      <c r="C71" s="21">
        <v>0</v>
      </c>
      <c r="D71" s="21">
        <v>0</v>
      </c>
    </row>
    <row r="72" spans="1:4" x14ac:dyDescent="0.2">
      <c r="A72" s="20">
        <v>5515</v>
      </c>
      <c r="B72" s="16" t="s">
        <v>363</v>
      </c>
      <c r="C72" s="21">
        <v>0</v>
      </c>
      <c r="D72" s="21">
        <v>87701.28</v>
      </c>
    </row>
    <row r="73" spans="1:4" x14ac:dyDescent="0.2">
      <c r="A73" s="20">
        <v>5516</v>
      </c>
      <c r="B73" s="16" t="s">
        <v>364</v>
      </c>
      <c r="C73" s="21">
        <v>0</v>
      </c>
      <c r="D73" s="21">
        <v>0</v>
      </c>
    </row>
    <row r="74" spans="1:4" x14ac:dyDescent="0.2">
      <c r="A74" s="20">
        <v>5517</v>
      </c>
      <c r="B74" s="16" t="s">
        <v>365</v>
      </c>
      <c r="C74" s="21">
        <v>0</v>
      </c>
      <c r="D74" s="21">
        <v>0</v>
      </c>
    </row>
    <row r="75" spans="1:4" x14ac:dyDescent="0.2">
      <c r="A75" s="20">
        <v>5518</v>
      </c>
      <c r="B75" s="16" t="s">
        <v>41</v>
      </c>
      <c r="C75" s="21">
        <v>0</v>
      </c>
      <c r="D75" s="21">
        <v>0</v>
      </c>
    </row>
    <row r="76" spans="1:4" x14ac:dyDescent="0.2">
      <c r="A76" s="20">
        <v>5520</v>
      </c>
      <c r="B76" s="16" t="s">
        <v>40</v>
      </c>
      <c r="C76" s="21">
        <f>SUM(C77:C78)</f>
        <v>0</v>
      </c>
      <c r="D76" s="21">
        <f>SUM(D77:D78)</f>
        <v>0</v>
      </c>
    </row>
    <row r="77" spans="1:4" x14ac:dyDescent="0.2">
      <c r="A77" s="20">
        <v>5521</v>
      </c>
      <c r="B77" s="16" t="s">
        <v>366</v>
      </c>
      <c r="C77" s="21">
        <v>0</v>
      </c>
      <c r="D77" s="21">
        <v>0</v>
      </c>
    </row>
    <row r="78" spans="1:4" x14ac:dyDescent="0.2">
      <c r="A78" s="20">
        <v>5522</v>
      </c>
      <c r="B78" s="16" t="s">
        <v>367</v>
      </c>
      <c r="C78" s="21">
        <v>0</v>
      </c>
      <c r="D78" s="21">
        <v>0</v>
      </c>
    </row>
    <row r="79" spans="1:4" x14ac:dyDescent="0.2">
      <c r="A79" s="20">
        <v>5530</v>
      </c>
      <c r="B79" s="16" t="s">
        <v>368</v>
      </c>
      <c r="C79" s="21">
        <f>SUM(C80:C84)</f>
        <v>0</v>
      </c>
      <c r="D79" s="21">
        <f>SUM(D80:D84)</f>
        <v>0</v>
      </c>
    </row>
    <row r="80" spans="1:4" x14ac:dyDescent="0.2">
      <c r="A80" s="20">
        <v>5531</v>
      </c>
      <c r="B80" s="16" t="s">
        <v>369</v>
      </c>
      <c r="C80" s="21">
        <v>0</v>
      </c>
      <c r="D80" s="21">
        <v>0</v>
      </c>
    </row>
    <row r="81" spans="1:4" x14ac:dyDescent="0.2">
      <c r="A81" s="20">
        <v>5532</v>
      </c>
      <c r="B81" s="16" t="s">
        <v>370</v>
      </c>
      <c r="C81" s="21">
        <v>0</v>
      </c>
      <c r="D81" s="21">
        <v>0</v>
      </c>
    </row>
    <row r="82" spans="1:4" x14ac:dyDescent="0.2">
      <c r="A82" s="20">
        <v>5533</v>
      </c>
      <c r="B82" s="16" t="s">
        <v>371</v>
      </c>
      <c r="C82" s="21">
        <v>0</v>
      </c>
      <c r="D82" s="21">
        <v>0</v>
      </c>
    </row>
    <row r="83" spans="1:4" x14ac:dyDescent="0.2">
      <c r="A83" s="20">
        <v>5534</v>
      </c>
      <c r="B83" s="16" t="s">
        <v>372</v>
      </c>
      <c r="C83" s="21">
        <v>0</v>
      </c>
      <c r="D83" s="21">
        <v>0</v>
      </c>
    </row>
    <row r="84" spans="1:4" x14ac:dyDescent="0.2">
      <c r="A84" s="20">
        <v>5535</v>
      </c>
      <c r="B84" s="16" t="s">
        <v>373</v>
      </c>
      <c r="C84" s="21">
        <v>0</v>
      </c>
      <c r="D84" s="21">
        <v>0</v>
      </c>
    </row>
    <row r="85" spans="1:4" x14ac:dyDescent="0.2">
      <c r="A85" s="20">
        <v>5590</v>
      </c>
      <c r="B85" s="16" t="s">
        <v>374</v>
      </c>
      <c r="C85" s="21">
        <f>SUM(C86:C93)</f>
        <v>0</v>
      </c>
      <c r="D85" s="21">
        <f>SUM(D86:D93)</f>
        <v>0</v>
      </c>
    </row>
    <row r="86" spans="1:4" x14ac:dyDescent="0.2">
      <c r="A86" s="20">
        <v>5591</v>
      </c>
      <c r="B86" s="16" t="s">
        <v>375</v>
      </c>
      <c r="C86" s="21">
        <v>0</v>
      </c>
      <c r="D86" s="21">
        <v>0</v>
      </c>
    </row>
    <row r="87" spans="1:4" x14ac:dyDescent="0.2">
      <c r="A87" s="20">
        <v>5592</v>
      </c>
      <c r="B87" s="16" t="s">
        <v>376</v>
      </c>
      <c r="C87" s="21">
        <v>0</v>
      </c>
      <c r="D87" s="21">
        <v>0</v>
      </c>
    </row>
    <row r="88" spans="1:4" x14ac:dyDescent="0.2">
      <c r="A88" s="20">
        <v>5593</v>
      </c>
      <c r="B88" s="16" t="s">
        <v>377</v>
      </c>
      <c r="C88" s="21">
        <v>0</v>
      </c>
      <c r="D88" s="21">
        <v>0</v>
      </c>
    </row>
    <row r="89" spans="1:4" x14ac:dyDescent="0.2">
      <c r="A89" s="20">
        <v>5594</v>
      </c>
      <c r="B89" s="16" t="s">
        <v>378</v>
      </c>
      <c r="C89" s="21">
        <v>0</v>
      </c>
      <c r="D89" s="21">
        <v>0</v>
      </c>
    </row>
    <row r="90" spans="1:4" x14ac:dyDescent="0.2">
      <c r="A90" s="20">
        <v>5595</v>
      </c>
      <c r="B90" s="16" t="s">
        <v>379</v>
      </c>
      <c r="C90" s="21">
        <v>0</v>
      </c>
      <c r="D90" s="21">
        <v>0</v>
      </c>
    </row>
    <row r="91" spans="1:4" x14ac:dyDescent="0.2">
      <c r="A91" s="20">
        <v>5596</v>
      </c>
      <c r="B91" s="16" t="s">
        <v>274</v>
      </c>
      <c r="C91" s="21">
        <v>0</v>
      </c>
      <c r="D91" s="21">
        <v>0</v>
      </c>
    </row>
    <row r="92" spans="1:4" x14ac:dyDescent="0.2">
      <c r="A92" s="20">
        <v>5597</v>
      </c>
      <c r="B92" s="16" t="s">
        <v>380</v>
      </c>
      <c r="C92" s="21">
        <v>0</v>
      </c>
      <c r="D92" s="21">
        <v>0</v>
      </c>
    </row>
    <row r="93" spans="1:4" x14ac:dyDescent="0.2">
      <c r="A93" s="20">
        <v>5599</v>
      </c>
      <c r="B93" s="16" t="s">
        <v>381</v>
      </c>
      <c r="C93" s="21">
        <v>0</v>
      </c>
      <c r="D93" s="21">
        <v>0</v>
      </c>
    </row>
    <row r="94" spans="1:4" x14ac:dyDescent="0.2">
      <c r="A94" s="27">
        <v>5600</v>
      </c>
      <c r="B94" s="28" t="s">
        <v>39</v>
      </c>
      <c r="C94" s="98">
        <f>C95</f>
        <v>0</v>
      </c>
      <c r="D94" s="98">
        <f>D95</f>
        <v>0</v>
      </c>
    </row>
    <row r="95" spans="1:4" x14ac:dyDescent="0.2">
      <c r="A95" s="20">
        <v>5610</v>
      </c>
      <c r="B95" s="16" t="s">
        <v>382</v>
      </c>
      <c r="C95" s="21">
        <f>C96</f>
        <v>0</v>
      </c>
      <c r="D95" s="21">
        <f>D96</f>
        <v>0</v>
      </c>
    </row>
    <row r="96" spans="1:4" x14ac:dyDescent="0.2">
      <c r="A96" s="20">
        <v>5611</v>
      </c>
      <c r="B96" s="16" t="s">
        <v>383</v>
      </c>
      <c r="C96" s="21">
        <v>0</v>
      </c>
      <c r="D96" s="21">
        <v>0</v>
      </c>
    </row>
    <row r="97" spans="1:4" x14ac:dyDescent="0.2">
      <c r="A97" s="27">
        <v>2110</v>
      </c>
      <c r="B97" s="69" t="s">
        <v>522</v>
      </c>
      <c r="C97" s="98">
        <f>SUM(C98:C102)</f>
        <v>0</v>
      </c>
      <c r="D97" s="98">
        <f>SUM(D98:D102)</f>
        <v>0</v>
      </c>
    </row>
    <row r="98" spans="1:4" x14ac:dyDescent="0.2">
      <c r="A98" s="20">
        <v>2111</v>
      </c>
      <c r="B98" s="16" t="s">
        <v>523</v>
      </c>
      <c r="C98" s="21">
        <v>0</v>
      </c>
      <c r="D98" s="21">
        <v>0</v>
      </c>
    </row>
    <row r="99" spans="1:4" x14ac:dyDescent="0.2">
      <c r="A99" s="20">
        <v>2112</v>
      </c>
      <c r="B99" s="16" t="s">
        <v>524</v>
      </c>
      <c r="C99" s="21">
        <v>0</v>
      </c>
      <c r="D99" s="21">
        <v>0</v>
      </c>
    </row>
    <row r="100" spans="1:4" x14ac:dyDescent="0.2">
      <c r="A100" s="20">
        <v>2112</v>
      </c>
      <c r="B100" s="16" t="s">
        <v>525</v>
      </c>
      <c r="C100" s="21">
        <v>0</v>
      </c>
      <c r="D100" s="21">
        <v>0</v>
      </c>
    </row>
    <row r="101" spans="1:4" x14ac:dyDescent="0.2">
      <c r="A101" s="20">
        <v>2115</v>
      </c>
      <c r="B101" s="16" t="s">
        <v>526</v>
      </c>
      <c r="C101" s="21">
        <v>0</v>
      </c>
      <c r="D101" s="21">
        <v>0</v>
      </c>
    </row>
    <row r="102" spans="1:4" x14ac:dyDescent="0.2">
      <c r="A102" s="20">
        <v>2114</v>
      </c>
      <c r="B102" s="16" t="s">
        <v>527</v>
      </c>
      <c r="C102" s="21">
        <v>0</v>
      </c>
      <c r="D102" s="21">
        <v>0</v>
      </c>
    </row>
    <row r="103" spans="1:4" x14ac:dyDescent="0.2">
      <c r="A103" s="20"/>
      <c r="B103" s="66" t="s">
        <v>528</v>
      </c>
      <c r="C103" s="98">
        <f>+C104</f>
        <v>0</v>
      </c>
      <c r="D103" s="98">
        <f>+D104</f>
        <v>0</v>
      </c>
    </row>
    <row r="104" spans="1:4" x14ac:dyDescent="0.2">
      <c r="A104" s="72">
        <v>3100</v>
      </c>
      <c r="B104" s="76" t="s">
        <v>541</v>
      </c>
      <c r="C104" s="104">
        <f>SUM(C105:C108)</f>
        <v>0</v>
      </c>
      <c r="D104" s="104">
        <f>SUM(D105:D108)</f>
        <v>0</v>
      </c>
    </row>
    <row r="105" spans="1:4" x14ac:dyDescent="0.2">
      <c r="A105" s="74"/>
      <c r="B105" s="77" t="s">
        <v>542</v>
      </c>
      <c r="C105" s="105">
        <v>0</v>
      </c>
      <c r="D105" s="105">
        <v>0</v>
      </c>
    </row>
    <row r="106" spans="1:4" x14ac:dyDescent="0.2">
      <c r="A106" s="74"/>
      <c r="B106" s="77" t="s">
        <v>543</v>
      </c>
      <c r="C106" s="105">
        <v>0</v>
      </c>
      <c r="D106" s="105">
        <v>0</v>
      </c>
    </row>
    <row r="107" spans="1:4" x14ac:dyDescent="0.2">
      <c r="A107" s="74"/>
      <c r="B107" s="77" t="s">
        <v>544</v>
      </c>
      <c r="C107" s="105">
        <v>0</v>
      </c>
      <c r="D107" s="105">
        <v>0</v>
      </c>
    </row>
    <row r="108" spans="1:4" x14ac:dyDescent="0.2">
      <c r="A108" s="74"/>
      <c r="B108" s="77" t="s">
        <v>545</v>
      </c>
      <c r="C108" s="105">
        <v>0</v>
      </c>
      <c r="D108" s="105">
        <v>0</v>
      </c>
    </row>
    <row r="109" spans="1:4" x14ac:dyDescent="0.2">
      <c r="A109" s="74"/>
      <c r="B109" s="78" t="s">
        <v>546</v>
      </c>
      <c r="C109" s="101">
        <f>+C110</f>
        <v>0</v>
      </c>
      <c r="D109" s="101">
        <f>+D110</f>
        <v>0</v>
      </c>
    </row>
    <row r="110" spans="1:4" x14ac:dyDescent="0.2">
      <c r="A110" s="72">
        <v>1270</v>
      </c>
      <c r="B110" s="73" t="s">
        <v>173</v>
      </c>
      <c r="C110" s="104">
        <f>+C111</f>
        <v>0</v>
      </c>
      <c r="D110" s="104">
        <f>+D111</f>
        <v>0</v>
      </c>
    </row>
    <row r="111" spans="1:4" x14ac:dyDescent="0.2">
      <c r="A111" s="74">
        <v>1273</v>
      </c>
      <c r="B111" s="75" t="s">
        <v>547</v>
      </c>
      <c r="C111" s="105">
        <v>0</v>
      </c>
      <c r="D111" s="105">
        <v>0</v>
      </c>
    </row>
    <row r="112" spans="1:4" x14ac:dyDescent="0.2">
      <c r="A112" s="74"/>
      <c r="B112" s="78" t="s">
        <v>548</v>
      </c>
      <c r="C112" s="101">
        <f>+C113+C135</f>
        <v>0</v>
      </c>
      <c r="D112" s="101">
        <f>+D113+D135</f>
        <v>0</v>
      </c>
    </row>
    <row r="113" spans="1:4" x14ac:dyDescent="0.2">
      <c r="A113" s="72">
        <v>4300</v>
      </c>
      <c r="B113" s="76" t="s">
        <v>594</v>
      </c>
      <c r="C113" s="104">
        <f>C127+C114+C117+C123+C125</f>
        <v>0</v>
      </c>
      <c r="D113" s="106">
        <f>D127+D114+D117+D123+D125</f>
        <v>0</v>
      </c>
    </row>
    <row r="114" spans="1:4" x14ac:dyDescent="0.2">
      <c r="A114" s="72">
        <v>4310</v>
      </c>
      <c r="B114" s="76" t="s">
        <v>261</v>
      </c>
      <c r="C114" s="104">
        <f>SUM(C115:C116)</f>
        <v>0</v>
      </c>
      <c r="D114" s="104">
        <f>SUM(D115:D116)</f>
        <v>0</v>
      </c>
    </row>
    <row r="115" spans="1:4" x14ac:dyDescent="0.2">
      <c r="A115" s="74">
        <v>4311</v>
      </c>
      <c r="B115" s="77" t="s">
        <v>430</v>
      </c>
      <c r="C115" s="105">
        <v>0</v>
      </c>
      <c r="D115" s="107">
        <v>0</v>
      </c>
    </row>
    <row r="116" spans="1:4" x14ac:dyDescent="0.2">
      <c r="A116" s="74">
        <v>4319</v>
      </c>
      <c r="B116" s="77" t="s">
        <v>262</v>
      </c>
      <c r="C116" s="105">
        <v>0</v>
      </c>
      <c r="D116" s="107">
        <v>0</v>
      </c>
    </row>
    <row r="117" spans="1:4" x14ac:dyDescent="0.2">
      <c r="A117" s="72">
        <v>4320</v>
      </c>
      <c r="B117" s="76" t="s">
        <v>263</v>
      </c>
      <c r="C117" s="104">
        <f>SUM(C118:C122)</f>
        <v>0</v>
      </c>
      <c r="D117" s="104">
        <f>SUM(D118:D122)</f>
        <v>0</v>
      </c>
    </row>
    <row r="118" spans="1:4" x14ac:dyDescent="0.2">
      <c r="A118" s="74">
        <v>4321</v>
      </c>
      <c r="B118" s="77" t="s">
        <v>264</v>
      </c>
      <c r="C118" s="105">
        <v>0</v>
      </c>
      <c r="D118" s="107">
        <v>0</v>
      </c>
    </row>
    <row r="119" spans="1:4" x14ac:dyDescent="0.2">
      <c r="A119" s="74">
        <v>4322</v>
      </c>
      <c r="B119" s="77" t="s">
        <v>265</v>
      </c>
      <c r="C119" s="105">
        <v>0</v>
      </c>
      <c r="D119" s="107">
        <v>0</v>
      </c>
    </row>
    <row r="120" spans="1:4" x14ac:dyDescent="0.2">
      <c r="A120" s="74">
        <v>4323</v>
      </c>
      <c r="B120" s="77" t="s">
        <v>266</v>
      </c>
      <c r="C120" s="105">
        <v>0</v>
      </c>
      <c r="D120" s="107">
        <v>0</v>
      </c>
    </row>
    <row r="121" spans="1:4" x14ac:dyDescent="0.2">
      <c r="A121" s="74">
        <v>4324</v>
      </c>
      <c r="B121" s="77" t="s">
        <v>267</v>
      </c>
      <c r="C121" s="105">
        <v>0</v>
      </c>
      <c r="D121" s="107">
        <v>0</v>
      </c>
    </row>
    <row r="122" spans="1:4" x14ac:dyDescent="0.2">
      <c r="A122" s="74">
        <v>4325</v>
      </c>
      <c r="B122" s="77" t="s">
        <v>268</v>
      </c>
      <c r="C122" s="105">
        <v>0</v>
      </c>
      <c r="D122" s="107">
        <v>0</v>
      </c>
    </row>
    <row r="123" spans="1:4" x14ac:dyDescent="0.2">
      <c r="A123" s="72">
        <v>4330</v>
      </c>
      <c r="B123" s="76" t="s">
        <v>269</v>
      </c>
      <c r="C123" s="104">
        <f>C124</f>
        <v>0</v>
      </c>
      <c r="D123" s="104">
        <f>D124</f>
        <v>0</v>
      </c>
    </row>
    <row r="124" spans="1:4" x14ac:dyDescent="0.2">
      <c r="A124" s="74">
        <v>4331</v>
      </c>
      <c r="B124" s="77" t="s">
        <v>269</v>
      </c>
      <c r="C124" s="105">
        <v>0</v>
      </c>
      <c r="D124" s="107">
        <v>0</v>
      </c>
    </row>
    <row r="125" spans="1:4" x14ac:dyDescent="0.2">
      <c r="A125" s="72">
        <v>4340</v>
      </c>
      <c r="B125" s="76" t="s">
        <v>270</v>
      </c>
      <c r="C125" s="104">
        <f>C126</f>
        <v>0</v>
      </c>
      <c r="D125" s="104">
        <f>D126</f>
        <v>0</v>
      </c>
    </row>
    <row r="126" spans="1:4" x14ac:dyDescent="0.2">
      <c r="A126" s="74">
        <v>4341</v>
      </c>
      <c r="B126" s="77" t="s">
        <v>270</v>
      </c>
      <c r="C126" s="105">
        <v>0</v>
      </c>
      <c r="D126" s="107">
        <v>0</v>
      </c>
    </row>
    <row r="127" spans="1:4" x14ac:dyDescent="0.2">
      <c r="A127" s="89">
        <v>4390</v>
      </c>
      <c r="B127" s="90" t="s">
        <v>271</v>
      </c>
      <c r="C127" s="108">
        <f>SUM(C128:C134)</f>
        <v>0</v>
      </c>
      <c r="D127" s="108">
        <f>SUM(D128:D134)</f>
        <v>0</v>
      </c>
    </row>
    <row r="128" spans="1:4" x14ac:dyDescent="0.2">
      <c r="A128" s="63">
        <v>4392</v>
      </c>
      <c r="B128" s="88" t="s">
        <v>272</v>
      </c>
      <c r="C128" s="109">
        <v>0</v>
      </c>
      <c r="D128" s="109">
        <v>0</v>
      </c>
    </row>
    <row r="129" spans="1:4" x14ac:dyDescent="0.2">
      <c r="A129" s="63">
        <v>4393</v>
      </c>
      <c r="B129" s="88" t="s">
        <v>431</v>
      </c>
      <c r="C129" s="109">
        <v>0</v>
      </c>
      <c r="D129" s="109">
        <v>0</v>
      </c>
    </row>
    <row r="130" spans="1:4" x14ac:dyDescent="0.2">
      <c r="A130" s="63">
        <v>4394</v>
      </c>
      <c r="B130" s="88" t="s">
        <v>273</v>
      </c>
      <c r="C130" s="109">
        <v>0</v>
      </c>
      <c r="D130" s="109">
        <v>0</v>
      </c>
    </row>
    <row r="131" spans="1:4" x14ac:dyDescent="0.2">
      <c r="A131" s="63">
        <v>4395</v>
      </c>
      <c r="B131" s="88" t="s">
        <v>274</v>
      </c>
      <c r="C131" s="109">
        <v>0</v>
      </c>
      <c r="D131" s="109">
        <v>0</v>
      </c>
    </row>
    <row r="132" spans="1:4" x14ac:dyDescent="0.2">
      <c r="A132" s="63">
        <v>4396</v>
      </c>
      <c r="B132" s="88" t="s">
        <v>275</v>
      </c>
      <c r="C132" s="109">
        <v>0</v>
      </c>
      <c r="D132" s="109">
        <v>0</v>
      </c>
    </row>
    <row r="133" spans="1:4" x14ac:dyDescent="0.2">
      <c r="A133" s="63">
        <v>4397</v>
      </c>
      <c r="B133" s="88" t="s">
        <v>432</v>
      </c>
      <c r="C133" s="109">
        <v>0</v>
      </c>
      <c r="D133" s="109">
        <v>0</v>
      </c>
    </row>
    <row r="134" spans="1:4" x14ac:dyDescent="0.2">
      <c r="A134" s="74">
        <v>4399</v>
      </c>
      <c r="B134" s="77" t="s">
        <v>271</v>
      </c>
      <c r="C134" s="105">
        <v>0</v>
      </c>
      <c r="D134" s="105">
        <v>0</v>
      </c>
    </row>
    <row r="135" spans="1:4" x14ac:dyDescent="0.2">
      <c r="A135" s="27">
        <v>1120</v>
      </c>
      <c r="B135" s="69" t="s">
        <v>529</v>
      </c>
      <c r="C135" s="98">
        <f>SUM(C136:C144)</f>
        <v>0</v>
      </c>
      <c r="D135" s="98">
        <f>SUM(D136:D144)</f>
        <v>0</v>
      </c>
    </row>
    <row r="136" spans="1:4" x14ac:dyDescent="0.2">
      <c r="A136" s="20">
        <v>1124</v>
      </c>
      <c r="B136" s="70" t="s">
        <v>530</v>
      </c>
      <c r="C136" s="110">
        <v>0</v>
      </c>
      <c r="D136" s="21">
        <v>0</v>
      </c>
    </row>
    <row r="137" spans="1:4" x14ac:dyDescent="0.2">
      <c r="A137" s="20">
        <v>1124</v>
      </c>
      <c r="B137" s="70" t="s">
        <v>531</v>
      </c>
      <c r="C137" s="110">
        <v>0</v>
      </c>
      <c r="D137" s="21">
        <v>0</v>
      </c>
    </row>
    <row r="138" spans="1:4" x14ac:dyDescent="0.2">
      <c r="A138" s="20">
        <v>1124</v>
      </c>
      <c r="B138" s="70" t="s">
        <v>532</v>
      </c>
      <c r="C138" s="110">
        <v>0</v>
      </c>
      <c r="D138" s="21">
        <v>0</v>
      </c>
    </row>
    <row r="139" spans="1:4" x14ac:dyDescent="0.2">
      <c r="A139" s="20">
        <v>1124</v>
      </c>
      <c r="B139" s="70" t="s">
        <v>533</v>
      </c>
      <c r="C139" s="110">
        <v>0</v>
      </c>
      <c r="D139" s="21">
        <v>0</v>
      </c>
    </row>
    <row r="140" spans="1:4" x14ac:dyDescent="0.2">
      <c r="A140" s="20">
        <v>1124</v>
      </c>
      <c r="B140" s="70" t="s">
        <v>534</v>
      </c>
      <c r="C140" s="21">
        <v>0</v>
      </c>
      <c r="D140" s="21">
        <v>0</v>
      </c>
    </row>
    <row r="141" spans="1:4" x14ac:dyDescent="0.2">
      <c r="A141" s="20">
        <v>1124</v>
      </c>
      <c r="B141" s="70" t="s">
        <v>535</v>
      </c>
      <c r="C141" s="21">
        <v>0</v>
      </c>
      <c r="D141" s="21">
        <v>0</v>
      </c>
    </row>
    <row r="142" spans="1:4" x14ac:dyDescent="0.2">
      <c r="A142" s="20">
        <v>1122</v>
      </c>
      <c r="B142" s="70" t="s">
        <v>536</v>
      </c>
      <c r="C142" s="21">
        <v>0</v>
      </c>
      <c r="D142" s="21">
        <v>0</v>
      </c>
    </row>
    <row r="143" spans="1:4" x14ac:dyDescent="0.2">
      <c r="A143" s="20">
        <v>1122</v>
      </c>
      <c r="B143" s="70" t="s">
        <v>537</v>
      </c>
      <c r="C143" s="110">
        <v>0</v>
      </c>
      <c r="D143" s="21">
        <v>0</v>
      </c>
    </row>
    <row r="144" spans="1:4" x14ac:dyDescent="0.2">
      <c r="A144" s="20">
        <v>1122</v>
      </c>
      <c r="B144" s="70" t="s">
        <v>538</v>
      </c>
      <c r="C144" s="21">
        <v>0</v>
      </c>
      <c r="D144" s="21">
        <v>0</v>
      </c>
    </row>
    <row r="145" spans="1:4" x14ac:dyDescent="0.2">
      <c r="A145" s="20"/>
      <c r="B145" s="71" t="s">
        <v>539</v>
      </c>
      <c r="C145" s="98">
        <f>C48+C49+C103-C109-C112</f>
        <v>-6165.63</v>
      </c>
      <c r="D145" s="98">
        <f>D48+D49+D103-D109-D112</f>
        <v>63235.08</v>
      </c>
    </row>
    <row r="146" spans="1:4" x14ac:dyDescent="0.2">
      <c r="C146" s="21"/>
      <c r="D146" s="21"/>
    </row>
    <row r="147" spans="1:4" x14ac:dyDescent="0.2">
      <c r="B147" s="16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25" right="0.25" top="0.75" bottom="0.75" header="0.3" footer="0.3"/>
  <pageSetup scale="78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sqref="A1:C31"/>
    </sheetView>
  </sheetViews>
  <sheetFormatPr baseColWidth="10" defaultColWidth="11.44140625" defaultRowHeight="10.199999999999999" x14ac:dyDescent="0.2"/>
  <cols>
    <col min="1" max="1" width="10.44140625" style="24" customWidth="1"/>
    <col min="2" max="2" width="63.109375" style="24" customWidth="1"/>
    <col min="3" max="3" width="19.5546875" style="24" customWidth="1"/>
    <col min="4" max="16384" width="11.44140625" style="24"/>
  </cols>
  <sheetData>
    <row r="1" spans="1:3" s="23" customFormat="1" ht="18" customHeight="1" x14ac:dyDescent="0.3">
      <c r="A1" s="205" t="s">
        <v>600</v>
      </c>
      <c r="B1" s="206"/>
      <c r="C1" s="207"/>
    </row>
    <row r="2" spans="1:3" s="23" customFormat="1" ht="18" customHeight="1" x14ac:dyDescent="0.3">
      <c r="A2" s="208" t="s">
        <v>506</v>
      </c>
      <c r="B2" s="209"/>
      <c r="C2" s="210"/>
    </row>
    <row r="3" spans="1:3" s="23" customFormat="1" ht="18" customHeight="1" x14ac:dyDescent="0.3">
      <c r="A3" s="208" t="s">
        <v>601</v>
      </c>
      <c r="B3" s="209"/>
      <c r="C3" s="210"/>
    </row>
    <row r="4" spans="1:3" s="25" customFormat="1" ht="18" customHeight="1" x14ac:dyDescent="0.2">
      <c r="A4" s="211" t="s">
        <v>507</v>
      </c>
      <c r="B4" s="212"/>
      <c r="C4" s="213"/>
    </row>
    <row r="5" spans="1:3" s="25" customFormat="1" ht="18" customHeight="1" x14ac:dyDescent="0.2">
      <c r="A5" s="214" t="s">
        <v>406</v>
      </c>
      <c r="B5" s="215"/>
      <c r="C5" s="91">
        <v>2025</v>
      </c>
    </row>
    <row r="6" spans="1:3" x14ac:dyDescent="0.2">
      <c r="A6" s="31" t="s">
        <v>435</v>
      </c>
      <c r="B6" s="31"/>
      <c r="C6" s="111">
        <v>3193948.39</v>
      </c>
    </row>
    <row r="7" spans="1:3" x14ac:dyDescent="0.2">
      <c r="A7" s="32"/>
      <c r="B7" s="33"/>
      <c r="C7" s="50"/>
    </row>
    <row r="8" spans="1:3" x14ac:dyDescent="0.2">
      <c r="A8" s="40" t="s">
        <v>436</v>
      </c>
      <c r="B8" s="40"/>
      <c r="C8" s="112">
        <f>SUM(C9:C14)</f>
        <v>0</v>
      </c>
    </row>
    <row r="9" spans="1:3" x14ac:dyDescent="0.2">
      <c r="A9" s="47" t="s">
        <v>437</v>
      </c>
      <c r="B9" s="46" t="s">
        <v>261</v>
      </c>
      <c r="C9" s="113">
        <v>0</v>
      </c>
    </row>
    <row r="10" spans="1:3" x14ac:dyDescent="0.2">
      <c r="A10" s="34" t="s">
        <v>438</v>
      </c>
      <c r="B10" s="35" t="s">
        <v>447</v>
      </c>
      <c r="C10" s="113">
        <v>0</v>
      </c>
    </row>
    <row r="11" spans="1:3" x14ac:dyDescent="0.2">
      <c r="A11" s="34" t="s">
        <v>439</v>
      </c>
      <c r="B11" s="35" t="s">
        <v>269</v>
      </c>
      <c r="C11" s="113">
        <v>0</v>
      </c>
    </row>
    <row r="12" spans="1:3" x14ac:dyDescent="0.2">
      <c r="A12" s="34" t="s">
        <v>440</v>
      </c>
      <c r="B12" s="35" t="s">
        <v>270</v>
      </c>
      <c r="C12" s="113">
        <v>0</v>
      </c>
    </row>
    <row r="13" spans="1:3" x14ac:dyDescent="0.2">
      <c r="A13" s="34" t="s">
        <v>441</v>
      </c>
      <c r="B13" s="35" t="s">
        <v>271</v>
      </c>
      <c r="C13" s="113">
        <v>0</v>
      </c>
    </row>
    <row r="14" spans="1:3" x14ac:dyDescent="0.2">
      <c r="A14" s="36" t="s">
        <v>442</v>
      </c>
      <c r="B14" s="37" t="s">
        <v>443</v>
      </c>
      <c r="C14" s="113">
        <v>0</v>
      </c>
    </row>
    <row r="15" spans="1:3" x14ac:dyDescent="0.2">
      <c r="A15" s="32"/>
      <c r="B15" s="38"/>
      <c r="C15" s="39"/>
    </row>
    <row r="16" spans="1:3" x14ac:dyDescent="0.2">
      <c r="A16" s="40" t="s">
        <v>596</v>
      </c>
      <c r="B16" s="33"/>
      <c r="C16" s="112">
        <f>SUM(C17:C19)</f>
        <v>0</v>
      </c>
    </row>
    <row r="17" spans="1:3" x14ac:dyDescent="0.2">
      <c r="A17" s="41">
        <v>3.1</v>
      </c>
      <c r="B17" s="35" t="s">
        <v>446</v>
      </c>
      <c r="C17" s="113">
        <v>0</v>
      </c>
    </row>
    <row r="18" spans="1:3" x14ac:dyDescent="0.2">
      <c r="A18" s="42">
        <v>3.2</v>
      </c>
      <c r="B18" s="35" t="s">
        <v>444</v>
      </c>
      <c r="C18" s="113">
        <v>0</v>
      </c>
    </row>
    <row r="19" spans="1:3" x14ac:dyDescent="0.2">
      <c r="A19" s="42">
        <v>3.3</v>
      </c>
      <c r="B19" s="37" t="s">
        <v>445</v>
      </c>
      <c r="C19" s="114">
        <v>0</v>
      </c>
    </row>
    <row r="20" spans="1:3" x14ac:dyDescent="0.2">
      <c r="A20" s="32"/>
      <c r="B20" s="43"/>
      <c r="C20" s="44"/>
    </row>
    <row r="21" spans="1:3" x14ac:dyDescent="0.2">
      <c r="A21" s="45" t="s">
        <v>549</v>
      </c>
      <c r="B21" s="45"/>
      <c r="C21" s="111">
        <f>C6+C8-C16</f>
        <v>3193948.39</v>
      </c>
    </row>
    <row r="23" spans="1:3" x14ac:dyDescent="0.2">
      <c r="A23" s="24" t="s">
        <v>518</v>
      </c>
    </row>
  </sheetData>
  <mergeCells count="5">
    <mergeCell ref="A1:C1"/>
    <mergeCell ref="A2:C2"/>
    <mergeCell ref="A3:C3"/>
    <mergeCell ref="A4:C4"/>
    <mergeCell ref="A5:B5"/>
  </mergeCells>
  <pageMargins left="0.25" right="0.25" top="0.75" bottom="0.75" header="0.3" footer="0.3"/>
  <pageSetup scale="97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topLeftCell="A28" workbookViewId="0">
      <selection sqref="A1:C52"/>
    </sheetView>
  </sheetViews>
  <sheetFormatPr baseColWidth="10" defaultColWidth="11.44140625" defaultRowHeight="10.199999999999999" x14ac:dyDescent="0.2"/>
  <cols>
    <col min="1" max="1" width="10.109375" style="24" customWidth="1"/>
    <col min="2" max="2" width="64.6640625" style="24" customWidth="1"/>
    <col min="3" max="3" width="25.33203125" style="24" customWidth="1"/>
    <col min="4" max="16384" width="11.44140625" style="24"/>
  </cols>
  <sheetData>
    <row r="1" spans="1:3" s="26" customFormat="1" ht="18.899999999999999" customHeight="1" x14ac:dyDescent="0.3">
      <c r="A1" s="216" t="s">
        <v>600</v>
      </c>
      <c r="B1" s="217"/>
      <c r="C1" s="218"/>
    </row>
    <row r="2" spans="1:3" s="26" customFormat="1" ht="18.899999999999999" customHeight="1" x14ac:dyDescent="0.3">
      <c r="A2" s="219" t="s">
        <v>508</v>
      </c>
      <c r="B2" s="220"/>
      <c r="C2" s="221"/>
    </row>
    <row r="3" spans="1:3" s="26" customFormat="1" ht="18.899999999999999" customHeight="1" x14ac:dyDescent="0.3">
      <c r="A3" s="219" t="s">
        <v>601</v>
      </c>
      <c r="B3" s="220"/>
      <c r="C3" s="221"/>
    </row>
    <row r="4" spans="1:3" x14ac:dyDescent="0.2">
      <c r="A4" s="211" t="s">
        <v>507</v>
      </c>
      <c r="B4" s="212"/>
      <c r="C4" s="213"/>
    </row>
    <row r="5" spans="1:3" ht="22.2" customHeight="1" x14ac:dyDescent="0.2">
      <c r="A5" s="222" t="s">
        <v>406</v>
      </c>
      <c r="B5" s="223"/>
      <c r="C5" s="91">
        <v>2025</v>
      </c>
    </row>
    <row r="6" spans="1:3" x14ac:dyDescent="0.2">
      <c r="A6" s="55" t="s">
        <v>448</v>
      </c>
      <c r="B6" s="31"/>
      <c r="C6" s="115">
        <v>3458613.02</v>
      </c>
    </row>
    <row r="7" spans="1:3" x14ac:dyDescent="0.2">
      <c r="A7" s="49"/>
      <c r="B7" s="33"/>
      <c r="C7" s="50"/>
    </row>
    <row r="8" spans="1:3" x14ac:dyDescent="0.2">
      <c r="A8" s="40" t="s">
        <v>449</v>
      </c>
      <c r="B8" s="51"/>
      <c r="C8" s="112">
        <f>SUM(C9:C29)</f>
        <v>258499</v>
      </c>
    </row>
    <row r="9" spans="1:3" x14ac:dyDescent="0.2">
      <c r="A9" s="64">
        <v>2.1</v>
      </c>
      <c r="B9" s="56" t="s">
        <v>289</v>
      </c>
      <c r="C9" s="116">
        <v>0</v>
      </c>
    </row>
    <row r="10" spans="1:3" x14ac:dyDescent="0.2">
      <c r="A10" s="64">
        <v>2.2000000000000002</v>
      </c>
      <c r="B10" s="56" t="s">
        <v>286</v>
      </c>
      <c r="C10" s="116">
        <v>0</v>
      </c>
    </row>
    <row r="11" spans="1:3" x14ac:dyDescent="0.2">
      <c r="A11" s="61">
        <v>2.2999999999999998</v>
      </c>
      <c r="B11" s="48" t="s">
        <v>158</v>
      </c>
      <c r="C11" s="116">
        <v>258499</v>
      </c>
    </row>
    <row r="12" spans="1:3" x14ac:dyDescent="0.2">
      <c r="A12" s="61">
        <v>2.4</v>
      </c>
      <c r="B12" s="48" t="s">
        <v>159</v>
      </c>
      <c r="C12" s="116">
        <v>0</v>
      </c>
    </row>
    <row r="13" spans="1:3" x14ac:dyDescent="0.2">
      <c r="A13" s="61">
        <v>2.5</v>
      </c>
      <c r="B13" s="48" t="s">
        <v>160</v>
      </c>
      <c r="C13" s="116">
        <v>0</v>
      </c>
    </row>
    <row r="14" spans="1:3" x14ac:dyDescent="0.2">
      <c r="A14" s="61">
        <v>2.6</v>
      </c>
      <c r="B14" s="48" t="s">
        <v>161</v>
      </c>
      <c r="C14" s="116">
        <v>0</v>
      </c>
    </row>
    <row r="15" spans="1:3" x14ac:dyDescent="0.2">
      <c r="A15" s="61">
        <v>2.7</v>
      </c>
      <c r="B15" s="48" t="s">
        <v>162</v>
      </c>
      <c r="C15" s="116">
        <v>0</v>
      </c>
    </row>
    <row r="16" spans="1:3" x14ac:dyDescent="0.2">
      <c r="A16" s="61">
        <v>2.8</v>
      </c>
      <c r="B16" s="48" t="s">
        <v>163</v>
      </c>
      <c r="C16" s="116">
        <v>0</v>
      </c>
    </row>
    <row r="17" spans="1:3" x14ac:dyDescent="0.2">
      <c r="A17" s="61">
        <v>2.9</v>
      </c>
      <c r="B17" s="48" t="s">
        <v>165</v>
      </c>
      <c r="C17" s="116">
        <v>0</v>
      </c>
    </row>
    <row r="18" spans="1:3" x14ac:dyDescent="0.2">
      <c r="A18" s="61" t="s">
        <v>450</v>
      </c>
      <c r="B18" s="48" t="s">
        <v>451</v>
      </c>
      <c r="C18" s="116">
        <v>0</v>
      </c>
    </row>
    <row r="19" spans="1:3" x14ac:dyDescent="0.2">
      <c r="A19" s="61" t="s">
        <v>476</v>
      </c>
      <c r="B19" s="48" t="s">
        <v>167</v>
      </c>
      <c r="C19" s="116">
        <v>0</v>
      </c>
    </row>
    <row r="20" spans="1:3" x14ac:dyDescent="0.2">
      <c r="A20" s="61" t="s">
        <v>477</v>
      </c>
      <c r="B20" s="48" t="s">
        <v>452</v>
      </c>
      <c r="C20" s="116">
        <v>0</v>
      </c>
    </row>
    <row r="21" spans="1:3" x14ac:dyDescent="0.2">
      <c r="A21" s="61" t="s">
        <v>478</v>
      </c>
      <c r="B21" s="48" t="s">
        <v>453</v>
      </c>
      <c r="C21" s="116">
        <v>0</v>
      </c>
    </row>
    <row r="22" spans="1:3" x14ac:dyDescent="0.2">
      <c r="A22" s="61" t="s">
        <v>479</v>
      </c>
      <c r="B22" s="48" t="s">
        <v>454</v>
      </c>
      <c r="C22" s="116">
        <v>0</v>
      </c>
    </row>
    <row r="23" spans="1:3" x14ac:dyDescent="0.2">
      <c r="A23" s="61" t="s">
        <v>455</v>
      </c>
      <c r="B23" s="48" t="s">
        <v>456</v>
      </c>
      <c r="C23" s="116">
        <v>0</v>
      </c>
    </row>
    <row r="24" spans="1:3" x14ac:dyDescent="0.2">
      <c r="A24" s="61" t="s">
        <v>457</v>
      </c>
      <c r="B24" s="48" t="s">
        <v>458</v>
      </c>
      <c r="C24" s="116">
        <v>0</v>
      </c>
    </row>
    <row r="25" spans="1:3" x14ac:dyDescent="0.2">
      <c r="A25" s="61" t="s">
        <v>459</v>
      </c>
      <c r="B25" s="48" t="s">
        <v>460</v>
      </c>
      <c r="C25" s="116">
        <v>0</v>
      </c>
    </row>
    <row r="26" spans="1:3" x14ac:dyDescent="0.2">
      <c r="A26" s="61" t="s">
        <v>461</v>
      </c>
      <c r="B26" s="48" t="s">
        <v>462</v>
      </c>
      <c r="C26" s="116">
        <v>0</v>
      </c>
    </row>
    <row r="27" spans="1:3" x14ac:dyDescent="0.2">
      <c r="A27" s="61" t="s">
        <v>463</v>
      </c>
      <c r="B27" s="48" t="s">
        <v>464</v>
      </c>
      <c r="C27" s="116">
        <v>0</v>
      </c>
    </row>
    <row r="28" spans="1:3" x14ac:dyDescent="0.2">
      <c r="A28" s="61" t="s">
        <v>465</v>
      </c>
      <c r="B28" s="48" t="s">
        <v>466</v>
      </c>
      <c r="C28" s="116">
        <v>0</v>
      </c>
    </row>
    <row r="29" spans="1:3" x14ac:dyDescent="0.2">
      <c r="A29" s="61" t="s">
        <v>467</v>
      </c>
      <c r="B29" s="56" t="s">
        <v>468</v>
      </c>
      <c r="C29" s="116">
        <v>0</v>
      </c>
    </row>
    <row r="30" spans="1:3" x14ac:dyDescent="0.2">
      <c r="A30" s="62"/>
      <c r="B30" s="57"/>
      <c r="C30" s="58"/>
    </row>
    <row r="31" spans="1:3" x14ac:dyDescent="0.2">
      <c r="A31" s="59" t="s">
        <v>469</v>
      </c>
      <c r="B31" s="60"/>
      <c r="C31" s="117">
        <f>SUM(C32:C38)</f>
        <v>0</v>
      </c>
    </row>
    <row r="32" spans="1:3" x14ac:dyDescent="0.2">
      <c r="A32" s="61" t="s">
        <v>470</v>
      </c>
      <c r="B32" s="48" t="s">
        <v>358</v>
      </c>
      <c r="C32" s="116">
        <v>0</v>
      </c>
    </row>
    <row r="33" spans="1:3" x14ac:dyDescent="0.2">
      <c r="A33" s="61" t="s">
        <v>471</v>
      </c>
      <c r="B33" s="48" t="s">
        <v>40</v>
      </c>
      <c r="C33" s="116">
        <v>0</v>
      </c>
    </row>
    <row r="34" spans="1:3" x14ac:dyDescent="0.2">
      <c r="A34" s="61" t="s">
        <v>472</v>
      </c>
      <c r="B34" s="48" t="s">
        <v>368</v>
      </c>
      <c r="C34" s="116">
        <v>0</v>
      </c>
    </row>
    <row r="35" spans="1:3" x14ac:dyDescent="0.2">
      <c r="A35" s="61" t="s">
        <v>473</v>
      </c>
      <c r="B35" s="48" t="s">
        <v>374</v>
      </c>
      <c r="C35" s="116">
        <v>0</v>
      </c>
    </row>
    <row r="36" spans="1:3" x14ac:dyDescent="0.2">
      <c r="A36" s="61" t="s">
        <v>474</v>
      </c>
      <c r="B36" s="48" t="s">
        <v>382</v>
      </c>
      <c r="C36" s="116">
        <v>0</v>
      </c>
    </row>
    <row r="37" spans="1:3" x14ac:dyDescent="0.2">
      <c r="A37" s="61" t="s">
        <v>551</v>
      </c>
      <c r="B37" s="48" t="s">
        <v>597</v>
      </c>
      <c r="C37" s="116">
        <v>0</v>
      </c>
    </row>
    <row r="38" spans="1:3" x14ac:dyDescent="0.2">
      <c r="A38" s="61" t="s">
        <v>552</v>
      </c>
      <c r="B38" s="56" t="s">
        <v>475</v>
      </c>
      <c r="C38" s="118">
        <v>0</v>
      </c>
    </row>
    <row r="39" spans="1:3" x14ac:dyDescent="0.2">
      <c r="A39" s="49"/>
      <c r="B39" s="52"/>
      <c r="C39" s="53"/>
    </row>
    <row r="40" spans="1:3" x14ac:dyDescent="0.2">
      <c r="A40" s="54" t="s">
        <v>550</v>
      </c>
      <c r="B40" s="31"/>
      <c r="C40" s="111">
        <f>C6-C8+C31</f>
        <v>3200114.02</v>
      </c>
    </row>
    <row r="42" spans="1:3" x14ac:dyDescent="0.2">
      <c r="A42" s="24" t="s">
        <v>518</v>
      </c>
    </row>
  </sheetData>
  <mergeCells count="5">
    <mergeCell ref="A1:C1"/>
    <mergeCell ref="A2:C2"/>
    <mergeCell ref="A3:C3"/>
    <mergeCell ref="A4:C4"/>
    <mergeCell ref="A5:B5"/>
  </mergeCells>
  <pageMargins left="0.25" right="0.25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46" zoomScale="78" workbookViewId="0">
      <selection sqref="A1:J67"/>
    </sheetView>
  </sheetViews>
  <sheetFormatPr baseColWidth="10" defaultColWidth="9.109375" defaultRowHeight="10.199999999999999" x14ac:dyDescent="0.2"/>
  <cols>
    <col min="1" max="1" width="10" style="16" customWidth="1"/>
    <col min="2" max="2" width="68.5546875" style="16" bestFit="1" customWidth="1"/>
    <col min="3" max="3" width="17.44140625" style="16" bestFit="1" customWidth="1"/>
    <col min="4" max="5" width="23.6640625" style="16" bestFit="1" customWidth="1"/>
    <col min="6" max="6" width="19.33203125" style="16" customWidth="1"/>
    <col min="7" max="7" width="24.21875" style="16" bestFit="1" customWidth="1"/>
    <col min="8" max="10" width="20.33203125" style="16" customWidth="1"/>
    <col min="11" max="16384" width="9.109375" style="16"/>
  </cols>
  <sheetData>
    <row r="1" spans="1:10" ht="18.899999999999999" customHeight="1" x14ac:dyDescent="0.25">
      <c r="A1" s="225" t="s">
        <v>600</v>
      </c>
      <c r="B1" s="226"/>
      <c r="C1" s="226"/>
      <c r="D1" s="226"/>
      <c r="E1" s="226"/>
      <c r="F1" s="226"/>
      <c r="G1" s="142" t="s">
        <v>498</v>
      </c>
      <c r="H1" s="143">
        <v>2025</v>
      </c>
      <c r="I1" s="122"/>
      <c r="J1" s="122"/>
    </row>
    <row r="2" spans="1:10" ht="18.899999999999999" customHeight="1" x14ac:dyDescent="0.25">
      <c r="A2" s="225" t="s">
        <v>509</v>
      </c>
      <c r="B2" s="226"/>
      <c r="C2" s="226"/>
      <c r="D2" s="226"/>
      <c r="E2" s="226"/>
      <c r="F2" s="226"/>
      <c r="G2" s="142" t="s">
        <v>499</v>
      </c>
      <c r="H2" s="143" t="s">
        <v>501</v>
      </c>
      <c r="I2" s="122"/>
      <c r="J2" s="122"/>
    </row>
    <row r="3" spans="1:10" ht="18.899999999999999" customHeight="1" x14ac:dyDescent="0.25">
      <c r="A3" s="227" t="s">
        <v>601</v>
      </c>
      <c r="B3" s="228"/>
      <c r="C3" s="228"/>
      <c r="D3" s="228"/>
      <c r="E3" s="228"/>
      <c r="F3" s="228"/>
      <c r="G3" s="142" t="s">
        <v>500</v>
      </c>
      <c r="H3" s="143">
        <v>2</v>
      </c>
      <c r="I3" s="122"/>
      <c r="J3" s="122"/>
    </row>
    <row r="4" spans="1:10" ht="13.2" x14ac:dyDescent="0.25">
      <c r="A4" s="227" t="str">
        <f>'Notas a los Edos Financieros'!A4</f>
        <v>(Cifras en Pesos)</v>
      </c>
      <c r="B4" s="228"/>
      <c r="C4" s="228"/>
      <c r="D4" s="228"/>
      <c r="E4" s="228"/>
      <c r="F4" s="228"/>
      <c r="G4" s="144"/>
      <c r="H4" s="144"/>
      <c r="I4" s="122"/>
      <c r="J4" s="122"/>
    </row>
    <row r="5" spans="1:10" ht="13.2" x14ac:dyDescent="0.25">
      <c r="A5" s="145" t="s">
        <v>116</v>
      </c>
      <c r="B5" s="146"/>
      <c r="C5" s="146"/>
      <c r="D5" s="146"/>
      <c r="E5" s="146"/>
      <c r="F5" s="146"/>
      <c r="G5" s="146"/>
      <c r="H5" s="146"/>
      <c r="I5" s="122"/>
      <c r="J5" s="122"/>
    </row>
    <row r="6" spans="1:10" ht="13.2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3.2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</row>
    <row r="8" spans="1:10" ht="13.2" x14ac:dyDescent="0.25">
      <c r="A8" s="147" t="s">
        <v>86</v>
      </c>
      <c r="B8" s="147" t="s">
        <v>406</v>
      </c>
      <c r="C8" s="147" t="s">
        <v>110</v>
      </c>
      <c r="D8" s="147" t="s">
        <v>407</v>
      </c>
      <c r="E8" s="147" t="s">
        <v>408</v>
      </c>
      <c r="F8" s="147" t="s">
        <v>109</v>
      </c>
      <c r="G8" s="147" t="s">
        <v>79</v>
      </c>
      <c r="H8" s="147" t="s">
        <v>111</v>
      </c>
      <c r="I8" s="147" t="s">
        <v>112</v>
      </c>
      <c r="J8" s="147" t="s">
        <v>113</v>
      </c>
    </row>
    <row r="9" spans="1:10" s="28" customFormat="1" ht="13.2" x14ac:dyDescent="0.25">
      <c r="A9" s="124">
        <v>7000</v>
      </c>
      <c r="B9" s="125" t="s">
        <v>80</v>
      </c>
      <c r="C9" s="125"/>
      <c r="D9" s="125"/>
      <c r="E9" s="125"/>
      <c r="F9" s="125"/>
      <c r="G9" s="125"/>
      <c r="H9" s="125"/>
      <c r="I9" s="125"/>
      <c r="J9" s="125"/>
    </row>
    <row r="10" spans="1:10" ht="13.2" x14ac:dyDescent="0.25">
      <c r="A10" s="122">
        <v>7110</v>
      </c>
      <c r="B10" s="122" t="s">
        <v>79</v>
      </c>
      <c r="C10" s="123">
        <v>0</v>
      </c>
      <c r="D10" s="123">
        <v>0</v>
      </c>
      <c r="E10" s="123">
        <v>0</v>
      </c>
      <c r="F10" s="123">
        <f>C10+D10+E10</f>
        <v>0</v>
      </c>
      <c r="G10" s="1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22"/>
      <c r="I10" s="122"/>
      <c r="J10" s="122"/>
    </row>
    <row r="11" spans="1:10" ht="13.2" x14ac:dyDescent="0.25">
      <c r="A11" s="122">
        <v>7120</v>
      </c>
      <c r="B11" s="122" t="s">
        <v>78</v>
      </c>
      <c r="C11" s="123">
        <v>0</v>
      </c>
      <c r="D11" s="123">
        <v>0</v>
      </c>
      <c r="E11" s="123">
        <v>0</v>
      </c>
      <c r="F11" s="123">
        <f t="shared" ref="F11:F34" si="0">C11+D11+E11</f>
        <v>0</v>
      </c>
      <c r="G11" s="122"/>
      <c r="H11" s="122"/>
      <c r="I11" s="122"/>
      <c r="J11" s="122"/>
    </row>
    <row r="12" spans="1:10" ht="13.2" x14ac:dyDescent="0.25">
      <c r="A12" s="122">
        <v>7130</v>
      </c>
      <c r="B12" s="122" t="s">
        <v>77</v>
      </c>
      <c r="C12" s="123">
        <v>0</v>
      </c>
      <c r="D12" s="123">
        <v>0</v>
      </c>
      <c r="E12" s="123">
        <v>0</v>
      </c>
      <c r="F12" s="123">
        <f t="shared" si="0"/>
        <v>0</v>
      </c>
      <c r="G12" s="122"/>
      <c r="H12" s="122"/>
      <c r="I12" s="122"/>
      <c r="J12" s="122"/>
    </row>
    <row r="13" spans="1:10" ht="13.2" x14ac:dyDescent="0.25">
      <c r="A13" s="122">
        <v>7140</v>
      </c>
      <c r="B13" s="122" t="s">
        <v>76</v>
      </c>
      <c r="C13" s="123">
        <v>0</v>
      </c>
      <c r="D13" s="123">
        <v>0</v>
      </c>
      <c r="E13" s="123">
        <v>0</v>
      </c>
      <c r="F13" s="123">
        <f t="shared" si="0"/>
        <v>0</v>
      </c>
      <c r="G13" s="122"/>
      <c r="H13" s="122"/>
      <c r="I13" s="122"/>
      <c r="J13" s="122"/>
    </row>
    <row r="14" spans="1:10" ht="13.2" x14ac:dyDescent="0.25">
      <c r="A14" s="122">
        <v>7150</v>
      </c>
      <c r="B14" s="122" t="s">
        <v>75</v>
      </c>
      <c r="C14" s="123">
        <v>0</v>
      </c>
      <c r="D14" s="123">
        <v>0</v>
      </c>
      <c r="E14" s="123">
        <v>0</v>
      </c>
      <c r="F14" s="123">
        <f t="shared" si="0"/>
        <v>0</v>
      </c>
      <c r="G14" s="122"/>
      <c r="H14" s="122"/>
      <c r="I14" s="122"/>
      <c r="J14" s="122"/>
    </row>
    <row r="15" spans="1:10" ht="13.2" x14ac:dyDescent="0.25">
      <c r="A15" s="122">
        <v>7160</v>
      </c>
      <c r="B15" s="122" t="s">
        <v>74</v>
      </c>
      <c r="C15" s="123">
        <v>0</v>
      </c>
      <c r="D15" s="123">
        <v>0</v>
      </c>
      <c r="E15" s="123">
        <v>0</v>
      </c>
      <c r="F15" s="123">
        <f t="shared" si="0"/>
        <v>0</v>
      </c>
      <c r="G15" s="122"/>
      <c r="H15" s="122"/>
      <c r="I15" s="122"/>
      <c r="J15" s="122"/>
    </row>
    <row r="16" spans="1:10" ht="13.2" x14ac:dyDescent="0.25">
      <c r="A16" s="122">
        <v>7210</v>
      </c>
      <c r="B16" s="122" t="s">
        <v>73</v>
      </c>
      <c r="C16" s="123">
        <v>0</v>
      </c>
      <c r="D16" s="123">
        <v>0</v>
      </c>
      <c r="E16" s="123">
        <v>0</v>
      </c>
      <c r="F16" s="123">
        <f t="shared" si="0"/>
        <v>0</v>
      </c>
      <c r="G16" s="122"/>
      <c r="H16" s="122"/>
      <c r="I16" s="122"/>
      <c r="J16" s="122"/>
    </row>
    <row r="17" spans="1:10" ht="13.2" x14ac:dyDescent="0.25">
      <c r="A17" s="122">
        <v>7220</v>
      </c>
      <c r="B17" s="122" t="s">
        <v>72</v>
      </c>
      <c r="C17" s="123">
        <v>0</v>
      </c>
      <c r="D17" s="123">
        <v>0</v>
      </c>
      <c r="E17" s="123">
        <v>0</v>
      </c>
      <c r="F17" s="123">
        <f t="shared" si="0"/>
        <v>0</v>
      </c>
      <c r="G17" s="122"/>
      <c r="H17" s="122"/>
      <c r="I17" s="122"/>
      <c r="J17" s="122"/>
    </row>
    <row r="18" spans="1:10" ht="13.2" x14ac:dyDescent="0.25">
      <c r="A18" s="122">
        <v>7230</v>
      </c>
      <c r="B18" s="122" t="s">
        <v>71</v>
      </c>
      <c r="C18" s="123">
        <v>0</v>
      </c>
      <c r="D18" s="123">
        <v>0</v>
      </c>
      <c r="E18" s="123">
        <v>0</v>
      </c>
      <c r="F18" s="123">
        <f t="shared" si="0"/>
        <v>0</v>
      </c>
      <c r="G18" s="122"/>
      <c r="H18" s="122"/>
      <c r="I18" s="122"/>
      <c r="J18" s="122"/>
    </row>
    <row r="19" spans="1:10" ht="13.2" x14ac:dyDescent="0.25">
      <c r="A19" s="122">
        <v>7240</v>
      </c>
      <c r="B19" s="122" t="s">
        <v>70</v>
      </c>
      <c r="C19" s="123">
        <v>0</v>
      </c>
      <c r="D19" s="123">
        <v>0</v>
      </c>
      <c r="E19" s="123">
        <v>0</v>
      </c>
      <c r="F19" s="123">
        <f t="shared" si="0"/>
        <v>0</v>
      </c>
      <c r="G19" s="122"/>
      <c r="H19" s="122"/>
      <c r="I19" s="122"/>
      <c r="J19" s="122"/>
    </row>
    <row r="20" spans="1:10" ht="13.2" x14ac:dyDescent="0.25">
      <c r="A20" s="122">
        <v>7250</v>
      </c>
      <c r="B20" s="122" t="s">
        <v>69</v>
      </c>
      <c r="C20" s="123">
        <v>0</v>
      </c>
      <c r="D20" s="123">
        <v>0</v>
      </c>
      <c r="E20" s="123">
        <v>0</v>
      </c>
      <c r="F20" s="123">
        <f t="shared" si="0"/>
        <v>0</v>
      </c>
      <c r="G20" s="122"/>
      <c r="H20" s="122"/>
      <c r="I20" s="122"/>
      <c r="J20" s="122"/>
    </row>
    <row r="21" spans="1:10" ht="13.2" x14ac:dyDescent="0.25">
      <c r="A21" s="122">
        <v>7260</v>
      </c>
      <c r="B21" s="122" t="s">
        <v>68</v>
      </c>
      <c r="C21" s="123">
        <v>0</v>
      </c>
      <c r="D21" s="123">
        <v>0</v>
      </c>
      <c r="E21" s="123">
        <v>0</v>
      </c>
      <c r="F21" s="123">
        <f t="shared" si="0"/>
        <v>0</v>
      </c>
      <c r="G21" s="122"/>
      <c r="H21" s="122"/>
      <c r="I21" s="122"/>
      <c r="J21" s="122"/>
    </row>
    <row r="22" spans="1:10" ht="13.2" x14ac:dyDescent="0.25">
      <c r="A22" s="122">
        <v>7310</v>
      </c>
      <c r="B22" s="122" t="s">
        <v>67</v>
      </c>
      <c r="C22" s="123">
        <v>0</v>
      </c>
      <c r="D22" s="123">
        <v>0</v>
      </c>
      <c r="E22" s="123">
        <v>0</v>
      </c>
      <c r="F22" s="123">
        <f t="shared" si="0"/>
        <v>0</v>
      </c>
      <c r="G22" s="122"/>
      <c r="H22" s="122"/>
      <c r="I22" s="122"/>
      <c r="J22" s="122"/>
    </row>
    <row r="23" spans="1:10" ht="13.2" x14ac:dyDescent="0.25">
      <c r="A23" s="122">
        <v>7320</v>
      </c>
      <c r="B23" s="122" t="s">
        <v>66</v>
      </c>
      <c r="C23" s="123">
        <v>0</v>
      </c>
      <c r="D23" s="123">
        <v>0</v>
      </c>
      <c r="E23" s="123">
        <v>0</v>
      </c>
      <c r="F23" s="123">
        <f t="shared" si="0"/>
        <v>0</v>
      </c>
      <c r="G23" s="122"/>
      <c r="H23" s="122"/>
      <c r="I23" s="122"/>
      <c r="J23" s="122"/>
    </row>
    <row r="24" spans="1:10" ht="13.2" x14ac:dyDescent="0.25">
      <c r="A24" s="122">
        <v>7330</v>
      </c>
      <c r="B24" s="122" t="s">
        <v>65</v>
      </c>
      <c r="C24" s="123">
        <v>0</v>
      </c>
      <c r="D24" s="123">
        <v>0</v>
      </c>
      <c r="E24" s="123">
        <v>0</v>
      </c>
      <c r="F24" s="123">
        <f t="shared" si="0"/>
        <v>0</v>
      </c>
      <c r="G24" s="122"/>
      <c r="H24" s="122"/>
      <c r="I24" s="122"/>
      <c r="J24" s="122"/>
    </row>
    <row r="25" spans="1:10" ht="13.2" x14ac:dyDescent="0.25">
      <c r="A25" s="122">
        <v>7340</v>
      </c>
      <c r="B25" s="122" t="s">
        <v>64</v>
      </c>
      <c r="C25" s="123">
        <v>0</v>
      </c>
      <c r="D25" s="123">
        <v>0</v>
      </c>
      <c r="E25" s="123">
        <v>0</v>
      </c>
      <c r="F25" s="123">
        <f t="shared" si="0"/>
        <v>0</v>
      </c>
      <c r="G25" s="122"/>
      <c r="H25" s="122"/>
      <c r="I25" s="122"/>
      <c r="J25" s="122"/>
    </row>
    <row r="26" spans="1:10" ht="13.2" x14ac:dyDescent="0.25">
      <c r="A26" s="122">
        <v>7350</v>
      </c>
      <c r="B26" s="122" t="s">
        <v>63</v>
      </c>
      <c r="C26" s="123">
        <v>0</v>
      </c>
      <c r="D26" s="123">
        <v>0</v>
      </c>
      <c r="E26" s="123">
        <v>0</v>
      </c>
      <c r="F26" s="123">
        <f t="shared" si="0"/>
        <v>0</v>
      </c>
      <c r="G26" s="122"/>
      <c r="H26" s="122"/>
      <c r="I26" s="122"/>
      <c r="J26" s="122"/>
    </row>
    <row r="27" spans="1:10" ht="13.2" x14ac:dyDescent="0.25">
      <c r="A27" s="122">
        <v>7360</v>
      </c>
      <c r="B27" s="122" t="s">
        <v>62</v>
      </c>
      <c r="C27" s="123">
        <v>0</v>
      </c>
      <c r="D27" s="123">
        <v>0</v>
      </c>
      <c r="E27" s="123">
        <v>0</v>
      </c>
      <c r="F27" s="123">
        <f t="shared" si="0"/>
        <v>0</v>
      </c>
      <c r="G27" s="122"/>
      <c r="H27" s="122"/>
      <c r="I27" s="122"/>
      <c r="J27" s="122"/>
    </row>
    <row r="28" spans="1:10" ht="13.2" x14ac:dyDescent="0.25">
      <c r="A28" s="122">
        <v>7410</v>
      </c>
      <c r="B28" s="122" t="s">
        <v>61</v>
      </c>
      <c r="C28" s="123">
        <v>0</v>
      </c>
      <c r="D28" s="123">
        <v>0</v>
      </c>
      <c r="E28" s="123">
        <v>0</v>
      </c>
      <c r="F28" s="123">
        <f t="shared" si="0"/>
        <v>0</v>
      </c>
      <c r="G28" s="122"/>
      <c r="H28" s="122"/>
      <c r="I28" s="122"/>
      <c r="J28" s="122"/>
    </row>
    <row r="29" spans="1:10" ht="13.2" x14ac:dyDescent="0.25">
      <c r="A29" s="122">
        <v>7420</v>
      </c>
      <c r="B29" s="122" t="s">
        <v>60</v>
      </c>
      <c r="C29" s="123">
        <v>0</v>
      </c>
      <c r="D29" s="123">
        <v>0</v>
      </c>
      <c r="E29" s="123">
        <v>0</v>
      </c>
      <c r="F29" s="123">
        <f t="shared" si="0"/>
        <v>0</v>
      </c>
      <c r="G29" s="122"/>
      <c r="H29" s="122"/>
      <c r="I29" s="122"/>
      <c r="J29" s="122"/>
    </row>
    <row r="30" spans="1:10" ht="13.2" x14ac:dyDescent="0.25">
      <c r="A30" s="122">
        <v>7510</v>
      </c>
      <c r="B30" s="122" t="s">
        <v>59</v>
      </c>
      <c r="C30" s="123">
        <v>0</v>
      </c>
      <c r="D30" s="123">
        <v>0</v>
      </c>
      <c r="E30" s="123">
        <v>0</v>
      </c>
      <c r="F30" s="123">
        <f t="shared" si="0"/>
        <v>0</v>
      </c>
      <c r="G30" s="122"/>
      <c r="H30" s="122"/>
      <c r="I30" s="122"/>
      <c r="J30" s="122"/>
    </row>
    <row r="31" spans="1:10" ht="13.2" x14ac:dyDescent="0.25">
      <c r="A31" s="122">
        <v>7520</v>
      </c>
      <c r="B31" s="122" t="s">
        <v>58</v>
      </c>
      <c r="C31" s="123">
        <v>0</v>
      </c>
      <c r="D31" s="123">
        <v>0</v>
      </c>
      <c r="E31" s="123">
        <v>0</v>
      </c>
      <c r="F31" s="123">
        <f t="shared" si="0"/>
        <v>0</v>
      </c>
      <c r="G31" s="122"/>
      <c r="H31" s="122"/>
      <c r="I31" s="122"/>
      <c r="J31" s="122"/>
    </row>
    <row r="32" spans="1:10" ht="13.2" x14ac:dyDescent="0.25">
      <c r="A32" s="122">
        <v>7610</v>
      </c>
      <c r="B32" s="122" t="s">
        <v>57</v>
      </c>
      <c r="C32" s="123">
        <v>0</v>
      </c>
      <c r="D32" s="123">
        <v>0</v>
      </c>
      <c r="E32" s="123">
        <v>0</v>
      </c>
      <c r="F32" s="123">
        <f t="shared" si="0"/>
        <v>0</v>
      </c>
      <c r="G32" s="122"/>
      <c r="H32" s="122"/>
      <c r="I32" s="122"/>
      <c r="J32" s="122"/>
    </row>
    <row r="33" spans="1:10" ht="13.2" x14ac:dyDescent="0.25">
      <c r="A33" s="122">
        <v>7620</v>
      </c>
      <c r="B33" s="122" t="s">
        <v>56</v>
      </c>
      <c r="C33" s="123">
        <v>0</v>
      </c>
      <c r="D33" s="123">
        <v>0</v>
      </c>
      <c r="E33" s="123">
        <v>0</v>
      </c>
      <c r="F33" s="123">
        <f t="shared" si="0"/>
        <v>0</v>
      </c>
      <c r="G33" s="122"/>
      <c r="H33" s="122"/>
      <c r="I33" s="122"/>
      <c r="J33" s="122"/>
    </row>
    <row r="34" spans="1:10" ht="13.2" x14ac:dyDescent="0.25">
      <c r="A34" s="122">
        <v>7630</v>
      </c>
      <c r="B34" s="122" t="s">
        <v>55</v>
      </c>
      <c r="C34" s="123">
        <v>0</v>
      </c>
      <c r="D34" s="123">
        <v>0</v>
      </c>
      <c r="E34" s="123">
        <v>0</v>
      </c>
      <c r="F34" s="123">
        <f t="shared" si="0"/>
        <v>0</v>
      </c>
      <c r="G34" s="122"/>
      <c r="H34" s="122"/>
      <c r="I34" s="122"/>
      <c r="J34" s="122"/>
    </row>
    <row r="35" spans="1:10" ht="13.2" x14ac:dyDescent="0.25">
      <c r="A35" s="122">
        <v>7640</v>
      </c>
      <c r="B35" s="122" t="s">
        <v>54</v>
      </c>
      <c r="C35" s="123">
        <v>0</v>
      </c>
      <c r="D35" s="123">
        <v>0</v>
      </c>
      <c r="E35" s="123">
        <v>0</v>
      </c>
      <c r="F35" s="123">
        <f t="shared" ref="F35" si="1">C35+D35+E35</f>
        <v>0</v>
      </c>
      <c r="G35" s="122"/>
      <c r="H35" s="122"/>
      <c r="I35" s="122"/>
      <c r="J35" s="122"/>
    </row>
    <row r="36" spans="1:10" ht="13.2" x14ac:dyDescent="0.25">
      <c r="A36" s="122"/>
      <c r="B36" s="122"/>
      <c r="C36" s="123"/>
      <c r="D36" s="123"/>
      <c r="E36" s="21"/>
      <c r="F36" s="21"/>
    </row>
    <row r="37" spans="1:10" s="28" customFormat="1" ht="13.2" x14ac:dyDescent="0.25">
      <c r="A37" s="124">
        <v>8000</v>
      </c>
      <c r="B37" s="125" t="s">
        <v>53</v>
      </c>
      <c r="C37" s="125"/>
      <c r="D37" s="125"/>
    </row>
    <row r="38" spans="1:10" ht="13.2" x14ac:dyDescent="0.25">
      <c r="A38" s="122"/>
      <c r="B38" s="122"/>
      <c r="C38" s="123"/>
      <c r="D38" s="123"/>
      <c r="E38" s="21"/>
      <c r="F38" s="21"/>
    </row>
    <row r="39" spans="1:10" ht="13.2" x14ac:dyDescent="0.25">
      <c r="A39" s="122"/>
      <c r="B39" s="224" t="s">
        <v>603</v>
      </c>
      <c r="C39" s="224"/>
      <c r="D39" s="123"/>
      <c r="E39" s="21"/>
      <c r="F39" s="21"/>
    </row>
    <row r="40" spans="1:10" ht="13.2" x14ac:dyDescent="0.25">
      <c r="A40" s="122"/>
      <c r="B40" s="126" t="s">
        <v>406</v>
      </c>
      <c r="C40" s="127">
        <f>H1</f>
        <v>2025</v>
      </c>
      <c r="D40" s="123"/>
      <c r="E40" s="21"/>
      <c r="F40" s="21"/>
    </row>
    <row r="41" spans="1:10" ht="13.2" x14ac:dyDescent="0.25">
      <c r="A41" s="122">
        <v>8110</v>
      </c>
      <c r="B41" s="128" t="s">
        <v>52</v>
      </c>
      <c r="C41" s="129">
        <v>8694503</v>
      </c>
      <c r="D41" s="123"/>
      <c r="E41" s="21"/>
      <c r="F41" s="21"/>
    </row>
    <row r="42" spans="1:10" ht="13.2" x14ac:dyDescent="0.25">
      <c r="A42" s="122">
        <v>8120</v>
      </c>
      <c r="B42" s="128" t="s">
        <v>51</v>
      </c>
      <c r="C42" s="129">
        <v>-5500554.6100000003</v>
      </c>
      <c r="D42" s="123"/>
      <c r="E42" s="21"/>
      <c r="F42" s="21"/>
    </row>
    <row r="43" spans="1:10" ht="13.2" x14ac:dyDescent="0.25">
      <c r="A43" s="122">
        <v>8130</v>
      </c>
      <c r="B43" s="128" t="s">
        <v>50</v>
      </c>
      <c r="C43" s="129">
        <v>0</v>
      </c>
      <c r="D43" s="123"/>
      <c r="E43" s="21"/>
      <c r="F43" s="21"/>
    </row>
    <row r="44" spans="1:10" ht="13.2" x14ac:dyDescent="0.25">
      <c r="A44" s="122">
        <v>8140</v>
      </c>
      <c r="B44" s="128" t="s">
        <v>49</v>
      </c>
      <c r="C44" s="129">
        <v>0</v>
      </c>
      <c r="D44" s="123"/>
      <c r="E44" s="21"/>
      <c r="F44" s="21"/>
    </row>
    <row r="45" spans="1:10" ht="13.2" x14ac:dyDescent="0.25">
      <c r="A45" s="122">
        <v>8150</v>
      </c>
      <c r="B45" s="128" t="s">
        <v>48</v>
      </c>
      <c r="C45" s="129">
        <v>-3193948.39</v>
      </c>
      <c r="D45" s="123"/>
      <c r="E45" s="21"/>
      <c r="F45" s="21"/>
    </row>
    <row r="46" spans="1:10" ht="13.2" x14ac:dyDescent="0.25">
      <c r="A46" s="122"/>
      <c r="B46" s="130"/>
      <c r="C46" s="131"/>
      <c r="D46" s="123"/>
      <c r="E46" s="21"/>
      <c r="F46" s="21"/>
    </row>
    <row r="47" spans="1:10" ht="13.2" x14ac:dyDescent="0.25">
      <c r="A47" s="122"/>
      <c r="B47" s="132"/>
      <c r="C47" s="133"/>
      <c r="D47" s="123"/>
      <c r="E47" s="21"/>
      <c r="F47" s="21"/>
    </row>
    <row r="48" spans="1:10" ht="13.2" x14ac:dyDescent="0.25">
      <c r="A48" s="122"/>
      <c r="B48" s="224" t="s">
        <v>602</v>
      </c>
      <c r="C48" s="224"/>
      <c r="D48" s="122"/>
    </row>
    <row r="49" spans="1:4" ht="13.2" x14ac:dyDescent="0.25">
      <c r="A49" s="122"/>
      <c r="B49" s="134" t="s">
        <v>406</v>
      </c>
      <c r="C49" s="127">
        <f>H1</f>
        <v>2025</v>
      </c>
      <c r="D49" s="122"/>
    </row>
    <row r="50" spans="1:4" ht="13.2" x14ac:dyDescent="0.25">
      <c r="A50" s="122">
        <v>8210</v>
      </c>
      <c r="B50" s="128" t="s">
        <v>47</v>
      </c>
      <c r="C50" s="135">
        <v>-8694503</v>
      </c>
      <c r="D50" s="122"/>
    </row>
    <row r="51" spans="1:4" ht="13.2" x14ac:dyDescent="0.25">
      <c r="A51" s="122">
        <v>8220</v>
      </c>
      <c r="B51" s="128" t="s">
        <v>46</v>
      </c>
      <c r="C51" s="135">
        <v>2981010.67</v>
      </c>
      <c r="D51" s="122"/>
    </row>
    <row r="52" spans="1:4" ht="13.2" x14ac:dyDescent="0.25">
      <c r="A52" s="122">
        <v>8230</v>
      </c>
      <c r="B52" s="128" t="s">
        <v>598</v>
      </c>
      <c r="C52" s="135">
        <v>-250000</v>
      </c>
      <c r="D52" s="122"/>
    </row>
    <row r="53" spans="1:4" ht="13.2" x14ac:dyDescent="0.25">
      <c r="A53" s="122">
        <v>8240</v>
      </c>
      <c r="B53" s="128" t="s">
        <v>45</v>
      </c>
      <c r="C53" s="135">
        <v>2504879.31</v>
      </c>
      <c r="D53" s="122"/>
    </row>
    <row r="54" spans="1:4" ht="13.2" x14ac:dyDescent="0.25">
      <c r="A54" s="122">
        <v>8250</v>
      </c>
      <c r="B54" s="128" t="s">
        <v>44</v>
      </c>
      <c r="C54" s="135">
        <v>0</v>
      </c>
      <c r="D54" s="122"/>
    </row>
    <row r="55" spans="1:4" ht="13.2" x14ac:dyDescent="0.25">
      <c r="A55" s="122">
        <v>8260</v>
      </c>
      <c r="B55" s="128" t="s">
        <v>43</v>
      </c>
      <c r="C55" s="135">
        <v>0</v>
      </c>
      <c r="D55" s="122"/>
    </row>
    <row r="56" spans="1:4" ht="13.2" x14ac:dyDescent="0.25">
      <c r="A56" s="122">
        <v>8270</v>
      </c>
      <c r="B56" s="128" t="s">
        <v>42</v>
      </c>
      <c r="C56" s="135">
        <v>3458613.02</v>
      </c>
      <c r="D56" s="122"/>
    </row>
    <row r="57" spans="1:4" ht="13.2" x14ac:dyDescent="0.25">
      <c r="A57" s="122"/>
      <c r="B57" s="122"/>
      <c r="C57" s="122"/>
      <c r="D57" s="122"/>
    </row>
    <row r="58" spans="1:4" ht="13.2" x14ac:dyDescent="0.25">
      <c r="A58" s="229" t="s">
        <v>518</v>
      </c>
      <c r="B58" s="136"/>
      <c r="C58" s="122"/>
      <c r="D58" s="122"/>
    </row>
    <row r="59" spans="1:4" ht="13.2" x14ac:dyDescent="0.25">
      <c r="A59" s="122"/>
      <c r="B59" s="122"/>
      <c r="C59" s="122"/>
      <c r="D59" s="122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25" right="0.25" top="0.75" bottom="0.75" header="0.3" footer="0.3"/>
  <pageSetup scale="54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2025-07-22T16:06:09Z</cp:lastPrinted>
  <dcterms:created xsi:type="dcterms:W3CDTF">2012-12-11T20:36:24Z</dcterms:created>
  <dcterms:modified xsi:type="dcterms:W3CDTF">2025-07-22T16:06:14Z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