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1ER TRIMESTRE 2022\"/>
    </mc:Choice>
  </mc:AlternateContent>
  <xr:revisionPtr revIDLastSave="0" documentId="8_{D92F6EE7-DA46-4C56-B4AF-4C5F72837A87}" xr6:coauthVersionLast="47" xr6:coauthVersionMax="47" xr10:uidLastSave="{00000000-0000-0000-0000-000000000000}"/>
  <bookViews>
    <workbookView xWindow="-120" yWindow="-120" windowWidth="29040" windowHeight="1599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" i="4" l="1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E13" i="4"/>
  <c r="H13" i="4" s="1"/>
  <c r="G62" i="4"/>
  <c r="F62" i="4"/>
  <c r="D62" i="4"/>
  <c r="E61" i="4"/>
  <c r="H61" i="4" s="1"/>
  <c r="E60" i="4"/>
  <c r="H60" i="4" s="1"/>
  <c r="E59" i="4"/>
  <c r="H59" i="4" s="1"/>
  <c r="E58" i="4"/>
  <c r="H58" i="4" s="1"/>
  <c r="E57" i="4"/>
  <c r="H57" i="4" s="1"/>
  <c r="E56" i="4"/>
  <c r="H56" i="4" s="1"/>
  <c r="E55" i="4"/>
  <c r="H55" i="4" s="1"/>
  <c r="C62" i="4"/>
  <c r="G48" i="4"/>
  <c r="F48" i="4"/>
  <c r="E47" i="4"/>
  <c r="H47" i="4" s="1"/>
  <c r="E46" i="4"/>
  <c r="H46" i="4" s="1"/>
  <c r="E45" i="4"/>
  <c r="H45" i="4" s="1"/>
  <c r="E44" i="4"/>
  <c r="H44" i="4" s="1"/>
  <c r="D48" i="4"/>
  <c r="C48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37" i="4"/>
  <c r="F37" i="4"/>
  <c r="D37" i="4"/>
  <c r="C37" i="4"/>
  <c r="H48" i="4" l="1"/>
  <c r="H62" i="4"/>
  <c r="E48" i="4"/>
  <c r="E62" i="4"/>
  <c r="H37" i="4"/>
  <c r="E37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E9" i="6"/>
  <c r="E10" i="6"/>
  <c r="H10" i="6" s="1"/>
  <c r="E11" i="6"/>
  <c r="E12" i="6"/>
  <c r="H12" i="6"/>
  <c r="H11" i="6"/>
  <c r="H9" i="6"/>
  <c r="H8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C53" i="6"/>
  <c r="E53" i="6" s="1"/>
  <c r="C43" i="6"/>
  <c r="C33" i="6"/>
  <c r="E33" i="6" s="1"/>
  <c r="C23" i="6"/>
  <c r="C13" i="6"/>
  <c r="E13" i="6" s="1"/>
  <c r="C5" i="6"/>
  <c r="E57" i="6" l="1"/>
  <c r="H57" i="6" s="1"/>
  <c r="H53" i="6"/>
  <c r="E43" i="6"/>
  <c r="H43" i="6"/>
  <c r="H33" i="6"/>
  <c r="D77" i="6"/>
  <c r="E23" i="6"/>
  <c r="H23" i="6" s="1"/>
  <c r="G77" i="6"/>
  <c r="H13" i="6"/>
  <c r="C77" i="6"/>
  <c r="E5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<sst xmlns="http://schemas.openxmlformats.org/spreadsheetml/2006/main" count="226" uniqueCount="165">
  <si>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</si>
  <si>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</si>
  <si>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</si>
  <si>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</si>
  <si>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</si>
  <si>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</si>
  <si>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</si>
  <si>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</si>
  <si>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</si>
  <si>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</si>
  <si>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</si>
  <si>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</si>
  <si>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</si>
  <si>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</si>
  <si>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</si>
  <si>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</si>
  <si>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</si>
  <si>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</si>
  <si>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</si>
  <si>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</si>
  <si>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</si>
  <si>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</si>
  <si>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</si>
  <si>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</si>
  <si>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</si>
  <si>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</si>
  <si>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</si>
  <si>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</si>
  <si>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</si>
  <si>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</si>
  <si>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</si>
  <si>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</si>
  <si>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</si>
  <si>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</si>
  <si>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</si>
  <si>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</si>
  <si>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</si>
  <si>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</si>
  <si>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</si>
  <si>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</si>
  <si>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</si>
  <si>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</si>
  <si>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</si>
  <si>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</si>
  <si>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</si>
  <si>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</si>
  <si>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</si>
  <si>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</si>
  <si>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</si>
  <si>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</si>
  <si>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</si>
  <si>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</si>
  <si>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</si>
  <si>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</si>
  <si>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</si>
  <si>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</si>
  <si>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</si>
  <si>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</si>
  <si>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</si>
  <si>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</si>
  <si>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</si>
  <si>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</si>
  <si>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</si>
  <si>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</si>
  <si>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</si>
  <si>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</si>
  <si>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</si>
  <si>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</si>
  <si>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</si>
  <si>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</si>
  <si>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</si>
  <si>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</si>
  <si>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</si>
  <si>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</si>
  <si>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</si>
  <si>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</si>
  <si>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</si>
  <si>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</si>
  <si>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</si>
  <si>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</si>
  <si>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</si>
  <si>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</si>
  <si>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</si>
  <si>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</si>
  <si>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</si>
  <si>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</si>
  <si>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</si>
  <si>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</si>
  <si>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</si>
  <si>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</si>
  <si>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</si>
  <si>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</si>
  <si>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</si>
  <si>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</si>
  <si>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</si>
  <si>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</si>
  <si>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</si>
  <si>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</si>
  <si>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</si>
  <si>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</si>
  <si>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</si>
  <si>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</si>
  <si>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</si>
  <si>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</si>
  <si>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</si>
  <si>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</si>
  <si>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</si>
  <si>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</si>
  <si>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</si>
  <si>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</si>
  <si>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</si>
  <si>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</si>
  <si>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</si>
  <si>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</si>
  <si>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</si>
  <si>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</si>
  <si>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</si>
  <si>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</si>
  <si>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</si>
  <si>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</si>
  <si>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</si>
  <si>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</si>
  <si>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</si>
  <si>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</si>
  <si>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</si>
  <si>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</si>
  <si>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</si>
  <si>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</si>
  <si>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</si>
  <si>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</si>
  <si>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Municipio de Santiago Maravatío, Guanajuato
Estado Analítico del Ejercicio del Presupuesto de Egresos
Clasificación por Objeto del Gasto (Capítulo y Concepto)
Del 1 de Enero al 31 de Marzo de 2022</t>
  </si>
  <si>
    <t>Municipio de Santiago Maravatío, Guanajuato
Estado Analítico del Ejercicio del Presupuesto de Egresos
Clasificación Económica (por Tipo de Gasto)
Del 1 de Enero al 31 de Marzo de 2022</t>
  </si>
  <si>
    <t>31111-0101 H. AYUNTAMIENTO</t>
  </si>
  <si>
    <t>31111-0201 PRESIDENCIA MUNICIPAL</t>
  </si>
  <si>
    <t>31111-0301 SECRETARIA</t>
  </si>
  <si>
    <t>31111-0401 TESORERIA</t>
  </si>
  <si>
    <t>31111-0501 CONTRALORÍA MUNICIPAL</t>
  </si>
  <si>
    <t>31111-0601 DELEGACIONES</t>
  </si>
  <si>
    <t>31111-0701 OBRAS PUBLICAS</t>
  </si>
  <si>
    <t>31111-0801 DESARROLLO SOCIAL</t>
  </si>
  <si>
    <t>31111-0901 DESARROLLO RURAL</t>
  </si>
  <si>
    <t>31111-1001 EDUCACION</t>
  </si>
  <si>
    <t>31111-1101 DEPORTES Y ATENCIÓN A LA JUVE</t>
  </si>
  <si>
    <t>31111-1201 ACCESO A LA INFORMACIÓN</t>
  </si>
  <si>
    <t>31111-1301 SERVICIOS MUNICIPALES</t>
  </si>
  <si>
    <t>31111-1401 LIMPIA</t>
  </si>
  <si>
    <t>31111-1501 PARQUES Y JARDINES</t>
  </si>
  <si>
    <t>31111-1601 RASTRO</t>
  </si>
  <si>
    <t>31111-1701 PANTEON</t>
  </si>
  <si>
    <t>31111-1801 ALUMBRADO PUBLICO</t>
  </si>
  <si>
    <t>31111-1901 JUBILADOS</t>
  </si>
  <si>
    <t>31111-2001 SEG PUBLICA, TRANSITO, TRANSP</t>
  </si>
  <si>
    <t>31111-2201 FONDO DE FORTALECIMIENTO MUNI</t>
  </si>
  <si>
    <t>31111-2401 IMPUESTO INMOBILIARIO Y CATAS</t>
  </si>
  <si>
    <t>31111-2501 RECURSOS HUMANOS Y EVENTOS ES</t>
  </si>
  <si>
    <t>31111-2601 DESARROLLO ECONOMICO</t>
  </si>
  <si>
    <t>31111-2701 ATENCIÓN A LA MUJER</t>
  </si>
  <si>
    <t>31111-2801 ATENCIÓN A LA JUVENTUD</t>
  </si>
  <si>
    <t>31111-2901 DIRECCIÓN MIGRANTE</t>
  </si>
  <si>
    <t>31111-3001 DIRECCIÓN DE PLANEACIÓN</t>
  </si>
  <si>
    <t>31120-8201 DIF MUNICIPAL</t>
  </si>
  <si>
    <t>31120-8401 CASA DE LA CULTURA</t>
  </si>
  <si>
    <t>Municipio de Santiago Maravatío, Guanajuato
Estado Analítico del Ejercicio del Presupuesto de Egresos
Clasificación Administrativa
Del 1 de Enero al 31 de Marzo de 2022</t>
  </si>
  <si>
    <t>Municipio de Santiago Maravatío, Guanajuato
Estado Analítico del Ejercicio del Presupuesto de Egresos
Clasificación Administrativa (Sector Paraestatal)
Del 1 de Enero al 31 de Marzo de 2022</t>
  </si>
  <si>
    <t>Municipio de Santiago Maravatío, Guanajuato
Estado Analítico del Ejercicio del Presupuesto de Egresos
Clasificación Funcional (Finalidad y Función)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</si>
</sst>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workbookViewId="0">
      <selection activeCell="M27" sqref="M27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130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52</v>
      </c>
      <c r="B2" s="47"/>
      <c r="C2" s="41" t="s">
        <v>58</v>
      </c>
      <c r="D2" s="42"/>
      <c r="E2" s="42"/>
      <c r="F2" s="42"/>
      <c r="G2" s="43"/>
      <c r="H2" s="44" t="s">
        <v>57</v>
      </c>
    </row>
    <row r="3" spans="1:8" ht="24.95" customHeight="1" x14ac:dyDescent="0.2">
      <c r="A3" s="48"/>
      <c r="B3" s="49"/>
      <c r="C3" s="8" t="s">
        <v>53</v>
      </c>
      <c r="D3" s="8" t="s">
        <v>123</v>
      </c>
      <c r="E3" s="8" t="s">
        <v>54</v>
      </c>
      <c r="F3" s="8" t="s">
        <v>55</v>
      </c>
      <c r="G3" s="8" t="s">
        <v>56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124</v>
      </c>
      <c r="F4" s="9">
        <v>4</v>
      </c>
      <c r="G4" s="9">
        <v>5</v>
      </c>
      <c r="H4" s="9" t="s">
        <v>125</v>
      </c>
    </row>
    <row r="5" spans="1:8" x14ac:dyDescent="0.2">
      <c r="A5" s="29" t="s">
        <v>59</v>
      </c>
      <c r="B5" s="6"/>
      <c r="C5" s="34">
        <f>SUM(C6:C12)</f>
        <v>32695033.399999999</v>
      </c>
      <c r="D5" s="34">
        <f>SUM(D6:D12)</f>
        <v>3645968.92</v>
      </c>
      <c r="E5" s="34">
        <f>C5+D5</f>
        <v>36341002.32</v>
      </c>
      <c r="F5" s="34">
        <f>SUM(F6:F12)</f>
        <v>6460726.9000000004</v>
      </c>
      <c r="G5" s="34">
        <f>SUM(G6:G12)</f>
        <v>6460726.9000000004</v>
      </c>
      <c r="H5" s="34">
        <f>E5-F5</f>
        <v>29880275.420000002</v>
      </c>
    </row>
    <row r="6" spans="1:8" x14ac:dyDescent="0.2">
      <c r="A6" s="28">
        <v>1100</v>
      </c>
      <c r="B6" s="10" t="s">
        <v>68</v>
      </c>
      <c r="C6" s="12">
        <v>26262987.199999999</v>
      </c>
      <c r="D6" s="12">
        <v>299750.8</v>
      </c>
      <c r="E6" s="12">
        <f t="shared" ref="E6:E69" si="0">C6+D6</f>
        <v>26562738</v>
      </c>
      <c r="F6" s="12">
        <v>5939377.3700000001</v>
      </c>
      <c r="G6" s="12">
        <v>5939377.3700000001</v>
      </c>
      <c r="H6" s="12">
        <f t="shared" ref="H6:H69" si="1">E6-F6</f>
        <v>20623360.629999999</v>
      </c>
    </row>
    <row r="7" spans="1:8" x14ac:dyDescent="0.2">
      <c r="A7" s="28">
        <v>1200</v>
      </c>
      <c r="B7" s="10" t="s">
        <v>69</v>
      </c>
      <c r="C7" s="12">
        <v>830000</v>
      </c>
      <c r="D7" s="12">
        <v>644000</v>
      </c>
      <c r="E7" s="12">
        <f t="shared" si="0"/>
        <v>1474000</v>
      </c>
      <c r="F7" s="12">
        <v>371588.43</v>
      </c>
      <c r="G7" s="12">
        <v>371588.43</v>
      </c>
      <c r="H7" s="12">
        <f t="shared" si="1"/>
        <v>1102411.57</v>
      </c>
    </row>
    <row r="8" spans="1:8" x14ac:dyDescent="0.2">
      <c r="A8" s="28">
        <v>1300</v>
      </c>
      <c r="B8" s="10" t="s">
        <v>70</v>
      </c>
      <c r="C8" s="12">
        <v>3667841.52</v>
      </c>
      <c r="D8" s="12">
        <v>306743.12</v>
      </c>
      <c r="E8" s="12">
        <f t="shared" si="0"/>
        <v>3974584.64</v>
      </c>
      <c r="F8" s="12">
        <v>6247.78</v>
      </c>
      <c r="G8" s="12">
        <v>6247.78</v>
      </c>
      <c r="H8" s="12">
        <f t="shared" si="1"/>
        <v>3968336.8600000003</v>
      </c>
    </row>
    <row r="9" spans="1:8" x14ac:dyDescent="0.2">
      <c r="A9" s="28">
        <v>1400</v>
      </c>
      <c r="B9" s="10" t="s">
        <v>34</v>
      </c>
      <c r="C9" s="12">
        <v>150000</v>
      </c>
      <c r="D9" s="12">
        <v>0</v>
      </c>
      <c r="E9" s="12">
        <f t="shared" si="0"/>
        <v>150000</v>
      </c>
      <c r="F9" s="12">
        <v>0</v>
      </c>
      <c r="G9" s="12">
        <v>0</v>
      </c>
      <c r="H9" s="12">
        <f t="shared" si="1"/>
        <v>150000</v>
      </c>
    </row>
    <row r="10" spans="1:8" x14ac:dyDescent="0.2">
      <c r="A10" s="28">
        <v>1500</v>
      </c>
      <c r="B10" s="10" t="s">
        <v>71</v>
      </c>
      <c r="C10" s="12">
        <v>1784204.68</v>
      </c>
      <c r="D10" s="12">
        <v>2395475</v>
      </c>
      <c r="E10" s="12">
        <f t="shared" si="0"/>
        <v>4179679.6799999997</v>
      </c>
      <c r="F10" s="12">
        <v>143513.32</v>
      </c>
      <c r="G10" s="12">
        <v>143513.32</v>
      </c>
      <c r="H10" s="12">
        <f t="shared" si="1"/>
        <v>4036166.36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72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60</v>
      </c>
      <c r="B13" s="6"/>
      <c r="C13" s="35">
        <f>SUM(C14:C22)</f>
        <v>7185668.7999999998</v>
      </c>
      <c r="D13" s="35">
        <f>SUM(D14:D22)</f>
        <v>-997158.08000000007</v>
      </c>
      <c r="E13" s="35">
        <f t="shared" si="0"/>
        <v>6188510.7199999997</v>
      </c>
      <c r="F13" s="35">
        <f>SUM(F14:F22)</f>
        <v>1153271.4099999999</v>
      </c>
      <c r="G13" s="35">
        <f>SUM(G14:G22)</f>
        <v>1017708.97</v>
      </c>
      <c r="H13" s="35">
        <f t="shared" si="1"/>
        <v>5035239.3099999996</v>
      </c>
    </row>
    <row r="14" spans="1:8" x14ac:dyDescent="0.2">
      <c r="A14" s="28">
        <v>2100</v>
      </c>
      <c r="B14" s="10" t="s">
        <v>73</v>
      </c>
      <c r="C14" s="12">
        <v>711444.8</v>
      </c>
      <c r="D14" s="12">
        <v>-18740</v>
      </c>
      <c r="E14" s="12">
        <f t="shared" si="0"/>
        <v>692704.8</v>
      </c>
      <c r="F14" s="12">
        <v>172265.86</v>
      </c>
      <c r="G14" s="12">
        <v>172265.86</v>
      </c>
      <c r="H14" s="12">
        <f t="shared" si="1"/>
        <v>520438.94000000006</v>
      </c>
    </row>
    <row r="15" spans="1:8" x14ac:dyDescent="0.2">
      <c r="A15" s="28">
        <v>2200</v>
      </c>
      <c r="B15" s="10" t="s">
        <v>74</v>
      </c>
      <c r="C15" s="12">
        <v>248500</v>
      </c>
      <c r="D15" s="12">
        <v>-5000</v>
      </c>
      <c r="E15" s="12">
        <f t="shared" si="0"/>
        <v>243500</v>
      </c>
      <c r="F15" s="12">
        <v>54897.1</v>
      </c>
      <c r="G15" s="12">
        <v>54897.1</v>
      </c>
      <c r="H15" s="12">
        <f t="shared" si="1"/>
        <v>188602.9</v>
      </c>
    </row>
    <row r="16" spans="1:8" x14ac:dyDescent="0.2">
      <c r="A16" s="28">
        <v>2300</v>
      </c>
      <c r="B16" s="10" t="s">
        <v>75</v>
      </c>
      <c r="C16" s="12">
        <v>0</v>
      </c>
      <c r="D16" s="12">
        <v>0</v>
      </c>
      <c r="E16" s="12">
        <f t="shared" si="0"/>
        <v>0</v>
      </c>
      <c r="F16" s="12">
        <v>0</v>
      </c>
      <c r="G16" s="12">
        <v>0</v>
      </c>
      <c r="H16" s="12">
        <f t="shared" si="1"/>
        <v>0</v>
      </c>
    </row>
    <row r="17" spans="1:8" x14ac:dyDescent="0.2">
      <c r="A17" s="28">
        <v>2400</v>
      </c>
      <c r="B17" s="10" t="s">
        <v>76</v>
      </c>
      <c r="C17" s="12">
        <v>1115024</v>
      </c>
      <c r="D17" s="12">
        <v>90867.76</v>
      </c>
      <c r="E17" s="12">
        <f t="shared" si="0"/>
        <v>1205891.76</v>
      </c>
      <c r="F17" s="12">
        <v>202876.02</v>
      </c>
      <c r="G17" s="12">
        <v>202876.02</v>
      </c>
      <c r="H17" s="12">
        <f t="shared" si="1"/>
        <v>1003015.74</v>
      </c>
    </row>
    <row r="18" spans="1:8" x14ac:dyDescent="0.2">
      <c r="A18" s="28">
        <v>2500</v>
      </c>
      <c r="B18" s="10" t="s">
        <v>77</v>
      </c>
      <c r="C18" s="12">
        <v>494000</v>
      </c>
      <c r="D18" s="12">
        <v>0</v>
      </c>
      <c r="E18" s="12">
        <f t="shared" si="0"/>
        <v>494000</v>
      </c>
      <c r="F18" s="12">
        <v>27537.119999999999</v>
      </c>
      <c r="G18" s="12">
        <v>27537.119999999999</v>
      </c>
      <c r="H18" s="12">
        <f t="shared" si="1"/>
        <v>466462.88</v>
      </c>
    </row>
    <row r="19" spans="1:8" x14ac:dyDescent="0.2">
      <c r="A19" s="28">
        <v>2600</v>
      </c>
      <c r="B19" s="10" t="s">
        <v>78</v>
      </c>
      <c r="C19" s="12">
        <v>3776700</v>
      </c>
      <c r="D19" s="12">
        <v>-1064285.8400000001</v>
      </c>
      <c r="E19" s="12">
        <f t="shared" si="0"/>
        <v>2712414.16</v>
      </c>
      <c r="F19" s="12">
        <v>510830.74</v>
      </c>
      <c r="G19" s="12">
        <v>375268.3</v>
      </c>
      <c r="H19" s="12">
        <f t="shared" si="1"/>
        <v>2201583.42</v>
      </c>
    </row>
    <row r="20" spans="1:8" x14ac:dyDescent="0.2">
      <c r="A20" s="28">
        <v>2700</v>
      </c>
      <c r="B20" s="10" t="s">
        <v>79</v>
      </c>
      <c r="C20" s="12">
        <v>233400</v>
      </c>
      <c r="D20" s="12">
        <v>0</v>
      </c>
      <c r="E20" s="12">
        <f t="shared" si="0"/>
        <v>233400</v>
      </c>
      <c r="F20" s="12">
        <v>689.04</v>
      </c>
      <c r="G20" s="12">
        <v>689.04</v>
      </c>
      <c r="H20" s="12">
        <f t="shared" si="1"/>
        <v>232710.96</v>
      </c>
    </row>
    <row r="21" spans="1:8" x14ac:dyDescent="0.2">
      <c r="A21" s="28">
        <v>2800</v>
      </c>
      <c r="B21" s="10" t="s">
        <v>80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81</v>
      </c>
      <c r="C22" s="12">
        <v>606600</v>
      </c>
      <c r="D22" s="12">
        <v>0</v>
      </c>
      <c r="E22" s="12">
        <f t="shared" si="0"/>
        <v>606600</v>
      </c>
      <c r="F22" s="12">
        <v>184175.53</v>
      </c>
      <c r="G22" s="12">
        <v>184175.53</v>
      </c>
      <c r="H22" s="12">
        <f t="shared" si="1"/>
        <v>422424.47</v>
      </c>
    </row>
    <row r="23" spans="1:8" x14ac:dyDescent="0.2">
      <c r="A23" s="29" t="s">
        <v>61</v>
      </c>
      <c r="B23" s="6"/>
      <c r="C23" s="35">
        <f>SUM(C24:C32)</f>
        <v>10500944.76</v>
      </c>
      <c r="D23" s="35">
        <f>SUM(D24:D32)</f>
        <v>2397394.65</v>
      </c>
      <c r="E23" s="35">
        <f t="shared" si="0"/>
        <v>12898339.41</v>
      </c>
      <c r="F23" s="35">
        <f>SUM(F24:F32)</f>
        <v>2046615.42</v>
      </c>
      <c r="G23" s="35">
        <f>SUM(G24:G32)</f>
        <v>2046615.42</v>
      </c>
      <c r="H23" s="35">
        <f t="shared" si="1"/>
        <v>10851723.99</v>
      </c>
    </row>
    <row r="24" spans="1:8" x14ac:dyDescent="0.2">
      <c r="A24" s="28">
        <v>3100</v>
      </c>
      <c r="B24" s="10" t="s">
        <v>82</v>
      </c>
      <c r="C24" s="12">
        <v>4921481</v>
      </c>
      <c r="D24" s="12">
        <v>-6099.82</v>
      </c>
      <c r="E24" s="12">
        <f t="shared" si="0"/>
        <v>4915381.18</v>
      </c>
      <c r="F24" s="12">
        <v>1154215.92</v>
      </c>
      <c r="G24" s="12">
        <v>1154215.92</v>
      </c>
      <c r="H24" s="12">
        <f t="shared" si="1"/>
        <v>3761165.26</v>
      </c>
    </row>
    <row r="25" spans="1:8" x14ac:dyDescent="0.2">
      <c r="A25" s="28">
        <v>3200</v>
      </c>
      <c r="B25" s="10" t="s">
        <v>83</v>
      </c>
      <c r="C25" s="12">
        <v>225850</v>
      </c>
      <c r="D25" s="12">
        <v>77258.399999999994</v>
      </c>
      <c r="E25" s="12">
        <f t="shared" si="0"/>
        <v>303108.40000000002</v>
      </c>
      <c r="F25" s="12">
        <v>168890.23999999999</v>
      </c>
      <c r="G25" s="12">
        <v>168890.23999999999</v>
      </c>
      <c r="H25" s="12">
        <f t="shared" si="1"/>
        <v>134218.16000000003</v>
      </c>
    </row>
    <row r="26" spans="1:8" x14ac:dyDescent="0.2">
      <c r="A26" s="28">
        <v>3300</v>
      </c>
      <c r="B26" s="10" t="s">
        <v>84</v>
      </c>
      <c r="C26" s="12">
        <v>755839.07</v>
      </c>
      <c r="D26" s="12">
        <v>730388.18</v>
      </c>
      <c r="E26" s="12">
        <f t="shared" si="0"/>
        <v>1486227.25</v>
      </c>
      <c r="F26" s="12">
        <v>237470.85</v>
      </c>
      <c r="G26" s="12">
        <v>237470.85</v>
      </c>
      <c r="H26" s="12">
        <f t="shared" si="1"/>
        <v>1248756.3999999999</v>
      </c>
    </row>
    <row r="27" spans="1:8" x14ac:dyDescent="0.2">
      <c r="A27" s="28">
        <v>3400</v>
      </c>
      <c r="B27" s="10" t="s">
        <v>85</v>
      </c>
      <c r="C27" s="12">
        <v>321400</v>
      </c>
      <c r="D27" s="12">
        <v>0</v>
      </c>
      <c r="E27" s="12">
        <f t="shared" si="0"/>
        <v>321400</v>
      </c>
      <c r="F27" s="12">
        <v>6039.79</v>
      </c>
      <c r="G27" s="12">
        <v>6039.79</v>
      </c>
      <c r="H27" s="12">
        <f t="shared" si="1"/>
        <v>315360.21000000002</v>
      </c>
    </row>
    <row r="28" spans="1:8" x14ac:dyDescent="0.2">
      <c r="A28" s="28">
        <v>3500</v>
      </c>
      <c r="B28" s="10" t="s">
        <v>86</v>
      </c>
      <c r="C28" s="12">
        <v>438800</v>
      </c>
      <c r="D28" s="12">
        <v>75000</v>
      </c>
      <c r="E28" s="12">
        <f t="shared" si="0"/>
        <v>513800</v>
      </c>
      <c r="F28" s="12">
        <v>183283.67</v>
      </c>
      <c r="G28" s="12">
        <v>183283.67</v>
      </c>
      <c r="H28" s="12">
        <f t="shared" si="1"/>
        <v>330516.32999999996</v>
      </c>
    </row>
    <row r="29" spans="1:8" x14ac:dyDescent="0.2">
      <c r="A29" s="28">
        <v>3600</v>
      </c>
      <c r="B29" s="10" t="s">
        <v>87</v>
      </c>
      <c r="C29" s="12">
        <v>210000</v>
      </c>
      <c r="D29" s="12">
        <v>0</v>
      </c>
      <c r="E29" s="12">
        <f t="shared" si="0"/>
        <v>210000</v>
      </c>
      <c r="F29" s="12">
        <v>18150.75</v>
      </c>
      <c r="G29" s="12">
        <v>18150.75</v>
      </c>
      <c r="H29" s="12">
        <f t="shared" si="1"/>
        <v>191849.25</v>
      </c>
    </row>
    <row r="30" spans="1:8" x14ac:dyDescent="0.2">
      <c r="A30" s="28">
        <v>3700</v>
      </c>
      <c r="B30" s="10" t="s">
        <v>88</v>
      </c>
      <c r="C30" s="12">
        <v>158500</v>
      </c>
      <c r="D30" s="12">
        <v>5000</v>
      </c>
      <c r="E30" s="12">
        <f t="shared" si="0"/>
        <v>163500</v>
      </c>
      <c r="F30" s="12">
        <v>22068.9</v>
      </c>
      <c r="G30" s="12">
        <v>22068.9</v>
      </c>
      <c r="H30" s="12">
        <f t="shared" si="1"/>
        <v>141431.1</v>
      </c>
    </row>
    <row r="31" spans="1:8" x14ac:dyDescent="0.2">
      <c r="A31" s="28">
        <v>3800</v>
      </c>
      <c r="B31" s="10" t="s">
        <v>89</v>
      </c>
      <c r="C31" s="12">
        <v>2230000</v>
      </c>
      <c r="D31" s="12">
        <v>40000</v>
      </c>
      <c r="E31" s="12">
        <f t="shared" si="0"/>
        <v>2270000</v>
      </c>
      <c r="F31" s="12">
        <v>48245.68</v>
      </c>
      <c r="G31" s="12">
        <v>48245.68</v>
      </c>
      <c r="H31" s="12">
        <f t="shared" si="1"/>
        <v>2221754.3199999998</v>
      </c>
    </row>
    <row r="32" spans="1:8" x14ac:dyDescent="0.2">
      <c r="A32" s="28">
        <v>3900</v>
      </c>
      <c r="B32" s="10" t="s">
        <v>18</v>
      </c>
      <c r="C32" s="12">
        <v>1239074.69</v>
      </c>
      <c r="D32" s="12">
        <v>1475847.89</v>
      </c>
      <c r="E32" s="12">
        <f t="shared" si="0"/>
        <v>2714922.58</v>
      </c>
      <c r="F32" s="12">
        <v>208249.62</v>
      </c>
      <c r="G32" s="12">
        <v>208249.62</v>
      </c>
      <c r="H32" s="12">
        <f t="shared" si="1"/>
        <v>2506672.96</v>
      </c>
    </row>
    <row r="33" spans="1:8" x14ac:dyDescent="0.2">
      <c r="A33" s="29" t="s">
        <v>62</v>
      </c>
      <c r="B33" s="6"/>
      <c r="C33" s="35">
        <f>SUM(C34:C42)</f>
        <v>11214565.379999999</v>
      </c>
      <c r="D33" s="35">
        <f>SUM(D34:D42)</f>
        <v>4613132.88</v>
      </c>
      <c r="E33" s="35">
        <f t="shared" si="0"/>
        <v>15827698.259999998</v>
      </c>
      <c r="F33" s="35">
        <f>SUM(F34:F42)</f>
        <v>2467634.33</v>
      </c>
      <c r="G33" s="35">
        <f>SUM(G34:G42)</f>
        <v>2443408.62</v>
      </c>
      <c r="H33" s="35">
        <f t="shared" si="1"/>
        <v>13360063.929999998</v>
      </c>
    </row>
    <row r="34" spans="1:8" x14ac:dyDescent="0.2">
      <c r="A34" s="28">
        <v>4100</v>
      </c>
      <c r="B34" s="10" t="s">
        <v>90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91</v>
      </c>
      <c r="C35" s="12">
        <v>7881757.5499999998</v>
      </c>
      <c r="D35" s="12">
        <v>2054525</v>
      </c>
      <c r="E35" s="12">
        <f t="shared" si="0"/>
        <v>9936282.5500000007</v>
      </c>
      <c r="F35" s="12">
        <v>2012739.39</v>
      </c>
      <c r="G35" s="12">
        <v>2012739.39</v>
      </c>
      <c r="H35" s="12">
        <f t="shared" si="1"/>
        <v>7923543.1600000011</v>
      </c>
    </row>
    <row r="36" spans="1:8" x14ac:dyDescent="0.2">
      <c r="A36" s="28">
        <v>4300</v>
      </c>
      <c r="B36" s="10" t="s">
        <v>92</v>
      </c>
      <c r="C36" s="12">
        <v>0</v>
      </c>
      <c r="D36" s="12">
        <v>1333755</v>
      </c>
      <c r="E36" s="12">
        <f t="shared" si="0"/>
        <v>1333755</v>
      </c>
      <c r="F36" s="12">
        <v>26800</v>
      </c>
      <c r="G36" s="12">
        <v>26800</v>
      </c>
      <c r="H36" s="12">
        <f t="shared" si="1"/>
        <v>1306955</v>
      </c>
    </row>
    <row r="37" spans="1:8" x14ac:dyDescent="0.2">
      <c r="A37" s="28">
        <v>4400</v>
      </c>
      <c r="B37" s="10" t="s">
        <v>93</v>
      </c>
      <c r="C37" s="12">
        <v>3332807.83</v>
      </c>
      <c r="D37" s="12">
        <v>1224852.8799999999</v>
      </c>
      <c r="E37" s="12">
        <f t="shared" si="0"/>
        <v>4557660.71</v>
      </c>
      <c r="F37" s="12">
        <v>428094.94</v>
      </c>
      <c r="G37" s="12">
        <v>403869.23</v>
      </c>
      <c r="H37" s="12">
        <f t="shared" si="1"/>
        <v>4129565.77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94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95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96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63</v>
      </c>
      <c r="B43" s="6"/>
      <c r="C43" s="35">
        <f>SUM(C44:C52)</f>
        <v>745559.38</v>
      </c>
      <c r="D43" s="35">
        <f>SUM(D44:D52)</f>
        <v>1920906.03</v>
      </c>
      <c r="E43" s="35">
        <f t="shared" si="0"/>
        <v>2666465.41</v>
      </c>
      <c r="F43" s="35">
        <f>SUM(F44:F52)</f>
        <v>30506.22</v>
      </c>
      <c r="G43" s="35">
        <f>SUM(G44:G52)</f>
        <v>30506.22</v>
      </c>
      <c r="H43" s="35">
        <f t="shared" si="1"/>
        <v>2635959.19</v>
      </c>
    </row>
    <row r="44" spans="1:8" x14ac:dyDescent="0.2">
      <c r="A44" s="28">
        <v>5100</v>
      </c>
      <c r="B44" s="10" t="s">
        <v>97</v>
      </c>
      <c r="C44" s="12">
        <v>245559.38</v>
      </c>
      <c r="D44" s="12">
        <v>95906.03</v>
      </c>
      <c r="E44" s="12">
        <f t="shared" si="0"/>
        <v>341465.41000000003</v>
      </c>
      <c r="F44" s="12">
        <v>13806.2</v>
      </c>
      <c r="G44" s="12">
        <v>13806.2</v>
      </c>
      <c r="H44" s="12">
        <f t="shared" si="1"/>
        <v>327659.21000000002</v>
      </c>
    </row>
    <row r="45" spans="1:8" x14ac:dyDescent="0.2">
      <c r="A45" s="28">
        <v>5200</v>
      </c>
      <c r="B45" s="10" t="s">
        <v>98</v>
      </c>
      <c r="C45" s="12">
        <v>0</v>
      </c>
      <c r="D45" s="12">
        <v>0</v>
      </c>
      <c r="E45" s="12">
        <f t="shared" si="0"/>
        <v>0</v>
      </c>
      <c r="F45" s="12">
        <v>0</v>
      </c>
      <c r="G45" s="12">
        <v>0</v>
      </c>
      <c r="H45" s="12">
        <f t="shared" si="1"/>
        <v>0</v>
      </c>
    </row>
    <row r="46" spans="1:8" x14ac:dyDescent="0.2">
      <c r="A46" s="28">
        <v>5300</v>
      </c>
      <c r="B46" s="10" t="s">
        <v>99</v>
      </c>
      <c r="C46" s="12">
        <v>0</v>
      </c>
      <c r="D46" s="12">
        <v>0</v>
      </c>
      <c r="E46" s="12">
        <f t="shared" si="0"/>
        <v>0</v>
      </c>
      <c r="F46" s="12">
        <v>0</v>
      </c>
      <c r="G46" s="12">
        <v>0</v>
      </c>
      <c r="H46" s="12">
        <f t="shared" si="1"/>
        <v>0</v>
      </c>
    </row>
    <row r="47" spans="1:8" x14ac:dyDescent="0.2">
      <c r="A47" s="28">
        <v>5400</v>
      </c>
      <c r="B47" s="10" t="s">
        <v>100</v>
      </c>
      <c r="C47" s="12">
        <v>500000</v>
      </c>
      <c r="D47" s="12">
        <v>0</v>
      </c>
      <c r="E47" s="12">
        <f t="shared" si="0"/>
        <v>500000</v>
      </c>
      <c r="F47" s="12">
        <v>0</v>
      </c>
      <c r="G47" s="12">
        <v>0</v>
      </c>
      <c r="H47" s="12">
        <f t="shared" si="1"/>
        <v>500000</v>
      </c>
    </row>
    <row r="48" spans="1:8" x14ac:dyDescent="0.2">
      <c r="A48" s="28">
        <v>5500</v>
      </c>
      <c r="B48" s="10" t="s">
        <v>101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102</v>
      </c>
      <c r="C49" s="12">
        <v>0</v>
      </c>
      <c r="D49" s="12">
        <v>25000</v>
      </c>
      <c r="E49" s="12">
        <f t="shared" si="0"/>
        <v>25000</v>
      </c>
      <c r="F49" s="12">
        <v>16700.02</v>
      </c>
      <c r="G49" s="12">
        <v>16700.02</v>
      </c>
      <c r="H49" s="12">
        <f t="shared" si="1"/>
        <v>8299.98</v>
      </c>
    </row>
    <row r="50" spans="1:8" x14ac:dyDescent="0.2">
      <c r="A50" s="28">
        <v>5700</v>
      </c>
      <c r="B50" s="10" t="s">
        <v>103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104</v>
      </c>
      <c r="C51" s="12">
        <v>0</v>
      </c>
      <c r="D51" s="12">
        <v>1800000</v>
      </c>
      <c r="E51" s="12">
        <f t="shared" si="0"/>
        <v>1800000</v>
      </c>
      <c r="F51" s="12">
        <v>0</v>
      </c>
      <c r="G51" s="12">
        <v>0</v>
      </c>
      <c r="H51" s="12">
        <f t="shared" si="1"/>
        <v>1800000</v>
      </c>
    </row>
    <row r="52" spans="1:8" x14ac:dyDescent="0.2">
      <c r="A52" s="28">
        <v>5900</v>
      </c>
      <c r="B52" s="10" t="s">
        <v>105</v>
      </c>
      <c r="C52" s="12">
        <v>0</v>
      </c>
      <c r="D52" s="12">
        <v>0</v>
      </c>
      <c r="E52" s="12">
        <f t="shared" si="0"/>
        <v>0</v>
      </c>
      <c r="F52" s="12">
        <v>0</v>
      </c>
      <c r="G52" s="12">
        <v>0</v>
      </c>
      <c r="H52" s="12">
        <f t="shared" si="1"/>
        <v>0</v>
      </c>
    </row>
    <row r="53" spans="1:8" x14ac:dyDescent="0.2">
      <c r="A53" s="29" t="s">
        <v>64</v>
      </c>
      <c r="B53" s="6"/>
      <c r="C53" s="35">
        <f>SUM(C54:C56)</f>
        <v>31113262.719999999</v>
      </c>
      <c r="D53" s="35">
        <f>SUM(D54:D56)</f>
        <v>23047331.23</v>
      </c>
      <c r="E53" s="35">
        <f t="shared" si="0"/>
        <v>54160593.950000003</v>
      </c>
      <c r="F53" s="35">
        <f>SUM(F54:F56)</f>
        <v>7159364.5099999998</v>
      </c>
      <c r="G53" s="35">
        <f>SUM(G54:G56)</f>
        <v>7159364.5099999998</v>
      </c>
      <c r="H53" s="35">
        <f t="shared" si="1"/>
        <v>47001229.440000005</v>
      </c>
    </row>
    <row r="54" spans="1:8" x14ac:dyDescent="0.2">
      <c r="A54" s="28">
        <v>6100</v>
      </c>
      <c r="B54" s="10" t="s">
        <v>106</v>
      </c>
      <c r="C54" s="12">
        <v>31113262.719999999</v>
      </c>
      <c r="D54" s="12">
        <v>22695273.879999999</v>
      </c>
      <c r="E54" s="12">
        <f t="shared" si="0"/>
        <v>53808536.599999994</v>
      </c>
      <c r="F54" s="12">
        <v>6932998.0800000001</v>
      </c>
      <c r="G54" s="12">
        <v>6932998.0800000001</v>
      </c>
      <c r="H54" s="12">
        <f t="shared" si="1"/>
        <v>46875538.519999996</v>
      </c>
    </row>
    <row r="55" spans="1:8" x14ac:dyDescent="0.2">
      <c r="A55" s="28">
        <v>6200</v>
      </c>
      <c r="B55" s="10" t="s">
        <v>107</v>
      </c>
      <c r="C55" s="12">
        <v>0</v>
      </c>
      <c r="D55" s="12">
        <v>352057.35</v>
      </c>
      <c r="E55" s="12">
        <f t="shared" si="0"/>
        <v>352057.35</v>
      </c>
      <c r="F55" s="12">
        <v>226366.43</v>
      </c>
      <c r="G55" s="12">
        <v>226366.43</v>
      </c>
      <c r="H55" s="12">
        <f t="shared" si="1"/>
        <v>125690.91999999998</v>
      </c>
    </row>
    <row r="56" spans="1:8" x14ac:dyDescent="0.2">
      <c r="A56" s="28">
        <v>6300</v>
      </c>
      <c r="B56" s="10" t="s">
        <v>108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65</v>
      </c>
      <c r="B57" s="6"/>
      <c r="C57" s="35">
        <f>SUM(C58:C64)</f>
        <v>1453015.56</v>
      </c>
      <c r="D57" s="35">
        <f>SUM(D58:D64)</f>
        <v>-953015.56</v>
      </c>
      <c r="E57" s="35">
        <f t="shared" si="0"/>
        <v>500000</v>
      </c>
      <c r="F57" s="35">
        <f>SUM(F58:F64)</f>
        <v>0</v>
      </c>
      <c r="G57" s="35">
        <f>SUM(G58:G64)</f>
        <v>0</v>
      </c>
      <c r="H57" s="35">
        <f t="shared" si="1"/>
        <v>500000</v>
      </c>
    </row>
    <row r="58" spans="1:8" x14ac:dyDescent="0.2">
      <c r="A58" s="28">
        <v>7100</v>
      </c>
      <c r="B58" s="10" t="s">
        <v>109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110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111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112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113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114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115</v>
      </c>
      <c r="C64" s="12">
        <v>1453015.56</v>
      </c>
      <c r="D64" s="12">
        <v>-953015.56</v>
      </c>
      <c r="E64" s="12">
        <f t="shared" si="0"/>
        <v>500000</v>
      </c>
      <c r="F64" s="12">
        <v>0</v>
      </c>
      <c r="G64" s="12">
        <v>0</v>
      </c>
      <c r="H64" s="12">
        <f t="shared" si="1"/>
        <v>500000</v>
      </c>
    </row>
    <row r="65" spans="1:8" x14ac:dyDescent="0.2">
      <c r="A65" s="29" t="s">
        <v>66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67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116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117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118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119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120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121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122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51</v>
      </c>
      <c r="C77" s="37">
        <f t="shared" ref="C77:H77" si="4">SUM(C5+C13+C23+C33+C43+C53+C57+C65+C69)</f>
        <v>94908050</v>
      </c>
      <c r="D77" s="37">
        <f t="shared" si="4"/>
        <v>33674560.07</v>
      </c>
      <c r="E77" s="37">
        <f t="shared" si="4"/>
        <v>128582610.07000001</v>
      </c>
      <c r="F77" s="37">
        <f t="shared" si="4"/>
        <v>19318118.789999999</v>
      </c>
      <c r="G77" s="37">
        <f t="shared" si="4"/>
        <v>19158330.640000001</v>
      </c>
      <c r="H77" s="37">
        <f t="shared" si="4"/>
        <v>109264491.28</v>
      </c>
    </row>
    <row r="79" spans="1:8" x14ac:dyDescent="0.2">
      <c r="A79" s="1" t="s">
        <v>127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Normal="100" workbookViewId="0">
      <selection activeCell="C5" sqref="C5:H10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131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52</v>
      </c>
      <c r="B2" s="47"/>
      <c r="C2" s="41" t="s">
        <v>58</v>
      </c>
      <c r="D2" s="42"/>
      <c r="E2" s="42"/>
      <c r="F2" s="42"/>
      <c r="G2" s="43"/>
      <c r="H2" s="44" t="s">
        <v>57</v>
      </c>
    </row>
    <row r="3" spans="1:8" ht="24.95" customHeight="1" x14ac:dyDescent="0.2">
      <c r="A3" s="48"/>
      <c r="B3" s="49"/>
      <c r="C3" s="8" t="s">
        <v>53</v>
      </c>
      <c r="D3" s="8" t="s">
        <v>123</v>
      </c>
      <c r="E3" s="8" t="s">
        <v>54</v>
      </c>
      <c r="F3" s="8" t="s">
        <v>55</v>
      </c>
      <c r="G3" s="8" t="s">
        <v>56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124</v>
      </c>
      <c r="F4" s="9">
        <v>4</v>
      </c>
      <c r="G4" s="9">
        <v>5</v>
      </c>
      <c r="H4" s="9" t="s">
        <v>125</v>
      </c>
    </row>
    <row r="5" spans="1:8" x14ac:dyDescent="0.2">
      <c r="A5" s="5"/>
      <c r="B5" s="13" t="s">
        <v>0</v>
      </c>
      <c r="C5" s="38">
        <v>63049227.899999999</v>
      </c>
      <c r="D5" s="38">
        <v>8706322.8100000005</v>
      </c>
      <c r="E5" s="38">
        <f>C5+D5</f>
        <v>71755550.709999993</v>
      </c>
      <c r="F5" s="38">
        <v>12128248.060000001</v>
      </c>
      <c r="G5" s="38">
        <v>11968459.91</v>
      </c>
      <c r="H5" s="38">
        <f>E5-F5</f>
        <v>59627302.649999991</v>
      </c>
    </row>
    <row r="6" spans="1:8" x14ac:dyDescent="0.2">
      <c r="A6" s="5"/>
      <c r="B6" s="13" t="s">
        <v>1</v>
      </c>
      <c r="C6" s="38">
        <v>31858822.100000001</v>
      </c>
      <c r="D6" s="38">
        <v>24968237.260000002</v>
      </c>
      <c r="E6" s="38">
        <f>C6+D6</f>
        <v>56827059.359999999</v>
      </c>
      <c r="F6" s="38">
        <v>7189870.7300000004</v>
      </c>
      <c r="G6" s="38">
        <v>7189870.7300000004</v>
      </c>
      <c r="H6" s="38">
        <f>E6-F6</f>
        <v>49637188.629999995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51</v>
      </c>
      <c r="C10" s="37">
        <f t="shared" ref="C10:H10" si="0">SUM(C5+C6+C7+C8+C9)</f>
        <v>94908050</v>
      </c>
      <c r="D10" s="37">
        <f t="shared" si="0"/>
        <v>33674560.07</v>
      </c>
      <c r="E10" s="37">
        <f t="shared" si="0"/>
        <v>128582610.06999999</v>
      </c>
      <c r="F10" s="37">
        <f t="shared" si="0"/>
        <v>19318118.789999999</v>
      </c>
      <c r="G10" s="37">
        <f t="shared" si="0"/>
        <v>19158330.640000001</v>
      </c>
      <c r="H10" s="37">
        <f t="shared" si="0"/>
        <v>109264491.27999999</v>
      </c>
    </row>
    <row r="12" spans="1:8" x14ac:dyDescent="0.2">
      <c r="A12" s="1" t="s">
        <v>127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4"/>
  <sheetViews>
    <sheetView showGridLines="0" topLeftCell="A13" workbookViewId="0">
      <selection activeCell="A35" sqref="A35:J35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162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52</v>
      </c>
      <c r="B2" s="47"/>
      <c r="C2" s="41" t="s">
        <v>58</v>
      </c>
      <c r="D2" s="42"/>
      <c r="E2" s="42"/>
      <c r="F2" s="42"/>
      <c r="G2" s="43"/>
      <c r="H2" s="44" t="s">
        <v>57</v>
      </c>
    </row>
    <row r="3" spans="1:8" ht="24.95" customHeight="1" x14ac:dyDescent="0.2">
      <c r="A3" s="48"/>
      <c r="B3" s="49"/>
      <c r="C3" s="8" t="s">
        <v>53</v>
      </c>
      <c r="D3" s="8" t="s">
        <v>123</v>
      </c>
      <c r="E3" s="8" t="s">
        <v>54</v>
      </c>
      <c r="F3" s="8" t="s">
        <v>55</v>
      </c>
      <c r="G3" s="8" t="s">
        <v>56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124</v>
      </c>
      <c r="F4" s="9">
        <v>4</v>
      </c>
      <c r="G4" s="9">
        <v>5</v>
      </c>
      <c r="H4" s="9" t="s">
        <v>125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132</v>
      </c>
      <c r="C6" s="12">
        <v>3744341.08</v>
      </c>
      <c r="D6" s="12">
        <v>18500</v>
      </c>
      <c r="E6" s="12">
        <f>C6+D6</f>
        <v>3762841.08</v>
      </c>
      <c r="F6" s="12">
        <v>831189.39</v>
      </c>
      <c r="G6" s="12">
        <v>831189.39</v>
      </c>
      <c r="H6" s="12">
        <f>E6-F6</f>
        <v>2931651.69</v>
      </c>
    </row>
    <row r="7" spans="1:8" x14ac:dyDescent="0.2">
      <c r="A7" s="4"/>
      <c r="B7" s="15" t="s">
        <v>133</v>
      </c>
      <c r="C7" s="12">
        <v>11593306.029999999</v>
      </c>
      <c r="D7" s="12">
        <v>4438046.53</v>
      </c>
      <c r="E7" s="12">
        <f t="shared" ref="E7:E12" si="0">C7+D7</f>
        <v>16031352.559999999</v>
      </c>
      <c r="F7" s="12">
        <v>1286543.31</v>
      </c>
      <c r="G7" s="12">
        <v>1255640.06</v>
      </c>
      <c r="H7" s="12">
        <f t="shared" ref="H7:H12" si="1">E7-F7</f>
        <v>14744809.249999998</v>
      </c>
    </row>
    <row r="8" spans="1:8" x14ac:dyDescent="0.2">
      <c r="A8" s="4"/>
      <c r="B8" s="15" t="s">
        <v>134</v>
      </c>
      <c r="C8" s="12">
        <v>728554.62</v>
      </c>
      <c r="D8" s="12">
        <v>-9048</v>
      </c>
      <c r="E8" s="12">
        <f t="shared" si="0"/>
        <v>719506.62</v>
      </c>
      <c r="F8" s="12">
        <v>138599.57999999999</v>
      </c>
      <c r="G8" s="12">
        <v>136148.37</v>
      </c>
      <c r="H8" s="12">
        <f t="shared" si="1"/>
        <v>580907.04</v>
      </c>
    </row>
    <row r="9" spans="1:8" x14ac:dyDescent="0.2">
      <c r="A9" s="4"/>
      <c r="B9" s="15" t="s">
        <v>135</v>
      </c>
      <c r="C9" s="12">
        <v>2472047.27</v>
      </c>
      <c r="D9" s="12">
        <v>975348.27</v>
      </c>
      <c r="E9" s="12">
        <f t="shared" si="0"/>
        <v>3447395.54</v>
      </c>
      <c r="F9" s="12">
        <v>565397.18000000005</v>
      </c>
      <c r="G9" s="12">
        <v>561197.84</v>
      </c>
      <c r="H9" s="12">
        <f t="shared" si="1"/>
        <v>2881998.36</v>
      </c>
    </row>
    <row r="10" spans="1:8" x14ac:dyDescent="0.2">
      <c r="A10" s="4"/>
      <c r="B10" s="15" t="s">
        <v>136</v>
      </c>
      <c r="C10" s="12">
        <v>837288.73</v>
      </c>
      <c r="D10" s="12">
        <v>0</v>
      </c>
      <c r="E10" s="12">
        <f t="shared" si="0"/>
        <v>837288.73</v>
      </c>
      <c r="F10" s="12">
        <v>173733.03</v>
      </c>
      <c r="G10" s="12">
        <v>170574.57</v>
      </c>
      <c r="H10" s="12">
        <f t="shared" si="1"/>
        <v>663555.69999999995</v>
      </c>
    </row>
    <row r="11" spans="1:8" x14ac:dyDescent="0.2">
      <c r="A11" s="4"/>
      <c r="B11" s="15" t="s">
        <v>137</v>
      </c>
      <c r="C11" s="12">
        <v>378226.86</v>
      </c>
      <c r="D11" s="12">
        <v>0</v>
      </c>
      <c r="E11" s="12">
        <f t="shared" si="0"/>
        <v>378226.86</v>
      </c>
      <c r="F11" s="12">
        <v>51450.9</v>
      </c>
      <c r="G11" s="12">
        <v>51450.9</v>
      </c>
      <c r="H11" s="12">
        <f t="shared" si="1"/>
        <v>326775.95999999996</v>
      </c>
    </row>
    <row r="12" spans="1:8" x14ac:dyDescent="0.2">
      <c r="A12" s="4"/>
      <c r="B12" s="15" t="s">
        <v>138</v>
      </c>
      <c r="C12" s="12">
        <v>34970684.5</v>
      </c>
      <c r="D12" s="12">
        <v>22256208.989999998</v>
      </c>
      <c r="E12" s="12">
        <f t="shared" si="0"/>
        <v>57226893.489999995</v>
      </c>
      <c r="F12" s="12">
        <v>7860620.9199999999</v>
      </c>
      <c r="G12" s="12">
        <v>7848468.6399999997</v>
      </c>
      <c r="H12" s="12">
        <f t="shared" si="1"/>
        <v>49366272.569999993</v>
      </c>
    </row>
    <row r="13" spans="1:8" x14ac:dyDescent="0.2">
      <c r="A13" s="4"/>
      <c r="B13" s="15" t="s">
        <v>139</v>
      </c>
      <c r="C13" s="12">
        <v>739559.2</v>
      </c>
      <c r="D13" s="12">
        <v>2310622.5699999998</v>
      </c>
      <c r="E13" s="12">
        <f t="shared" ref="E13" si="2">C13+D13</f>
        <v>3050181.7699999996</v>
      </c>
      <c r="F13" s="12">
        <v>146566.56</v>
      </c>
      <c r="G13" s="12">
        <v>146566.56</v>
      </c>
      <c r="H13" s="12">
        <f t="shared" ref="H13" si="3">E13-F13</f>
        <v>2903615.2099999995</v>
      </c>
    </row>
    <row r="14" spans="1:8" x14ac:dyDescent="0.2">
      <c r="A14" s="4"/>
      <c r="B14" s="15" t="s">
        <v>140</v>
      </c>
      <c r="C14" s="12">
        <v>807059.2</v>
      </c>
      <c r="D14" s="12">
        <v>1844736.86</v>
      </c>
      <c r="E14" s="12">
        <f t="shared" ref="E14" si="4">C14+D14</f>
        <v>2651796.06</v>
      </c>
      <c r="F14" s="12">
        <v>177203.67</v>
      </c>
      <c r="G14" s="12">
        <v>175649.77</v>
      </c>
      <c r="H14" s="12">
        <f t="shared" ref="H14" si="5">E14-F14</f>
        <v>2474592.39</v>
      </c>
    </row>
    <row r="15" spans="1:8" x14ac:dyDescent="0.2">
      <c r="A15" s="4"/>
      <c r="B15" s="15" t="s">
        <v>141</v>
      </c>
      <c r="C15" s="12">
        <v>2826108.23</v>
      </c>
      <c r="D15" s="12">
        <v>56038.92</v>
      </c>
      <c r="E15" s="12">
        <f t="shared" ref="E15" si="6">C15+D15</f>
        <v>2882147.15</v>
      </c>
      <c r="F15" s="12">
        <v>543720.57999999996</v>
      </c>
      <c r="G15" s="12">
        <v>524417.85</v>
      </c>
      <c r="H15" s="12">
        <f t="shared" ref="H15" si="7">E15-F15</f>
        <v>2338426.5699999998</v>
      </c>
    </row>
    <row r="16" spans="1:8" x14ac:dyDescent="0.2">
      <c r="A16" s="4"/>
      <c r="B16" s="15" t="s">
        <v>142</v>
      </c>
      <c r="C16" s="12">
        <v>1490782.22</v>
      </c>
      <c r="D16" s="12">
        <v>78006.66</v>
      </c>
      <c r="E16" s="12">
        <f t="shared" ref="E16" si="8">C16+D16</f>
        <v>1568788.88</v>
      </c>
      <c r="F16" s="12">
        <v>293636.5</v>
      </c>
      <c r="G16" s="12">
        <v>288573.95</v>
      </c>
      <c r="H16" s="12">
        <f t="shared" ref="H16" si="9">E16-F16</f>
        <v>1275152.3799999999</v>
      </c>
    </row>
    <row r="17" spans="1:8" x14ac:dyDescent="0.2">
      <c r="A17" s="4"/>
      <c r="B17" s="15" t="s">
        <v>143</v>
      </c>
      <c r="C17" s="12">
        <v>347753.51</v>
      </c>
      <c r="D17" s="12">
        <v>0</v>
      </c>
      <c r="E17" s="12">
        <f t="shared" ref="E17" si="10">C17+D17</f>
        <v>347753.51</v>
      </c>
      <c r="F17" s="12">
        <v>66684.98</v>
      </c>
      <c r="G17" s="12">
        <v>66684.98</v>
      </c>
      <c r="H17" s="12">
        <f t="shared" ref="H17" si="11">E17-F17</f>
        <v>281068.53000000003</v>
      </c>
    </row>
    <row r="18" spans="1:8" x14ac:dyDescent="0.2">
      <c r="A18" s="4"/>
      <c r="B18" s="15" t="s">
        <v>144</v>
      </c>
      <c r="C18" s="12">
        <v>1422309.74</v>
      </c>
      <c r="D18" s="12">
        <v>2382.7199999999998</v>
      </c>
      <c r="E18" s="12">
        <f t="shared" ref="E18" si="12">C18+D18</f>
        <v>1424692.46</v>
      </c>
      <c r="F18" s="12">
        <v>313366.56</v>
      </c>
      <c r="G18" s="12">
        <v>306659.82</v>
      </c>
      <c r="H18" s="12">
        <f t="shared" ref="H18" si="13">E18-F18</f>
        <v>1111325.8999999999</v>
      </c>
    </row>
    <row r="19" spans="1:8" x14ac:dyDescent="0.2">
      <c r="A19" s="4"/>
      <c r="B19" s="15" t="s">
        <v>145</v>
      </c>
      <c r="C19" s="12">
        <v>2285955.09</v>
      </c>
      <c r="D19" s="12">
        <v>17145.78</v>
      </c>
      <c r="E19" s="12">
        <f t="shared" ref="E19" si="14">C19+D19</f>
        <v>2303100.8699999996</v>
      </c>
      <c r="F19" s="12">
        <v>523850.46</v>
      </c>
      <c r="G19" s="12">
        <v>497812.52</v>
      </c>
      <c r="H19" s="12">
        <f t="shared" ref="H19" si="15">E19-F19</f>
        <v>1779250.4099999997</v>
      </c>
    </row>
    <row r="20" spans="1:8" x14ac:dyDescent="0.2">
      <c r="A20" s="4"/>
      <c r="B20" s="15" t="s">
        <v>146</v>
      </c>
      <c r="C20" s="12">
        <v>2739577.81</v>
      </c>
      <c r="D20" s="12">
        <v>28119.72</v>
      </c>
      <c r="E20" s="12">
        <f t="shared" ref="E20" si="16">C20+D20</f>
        <v>2767697.5300000003</v>
      </c>
      <c r="F20" s="12">
        <v>623549.4</v>
      </c>
      <c r="G20" s="12">
        <v>582259.06000000006</v>
      </c>
      <c r="H20" s="12">
        <f t="shared" ref="H20" si="17">E20-F20</f>
        <v>2144148.1300000004</v>
      </c>
    </row>
    <row r="21" spans="1:8" x14ac:dyDescent="0.2">
      <c r="A21" s="4"/>
      <c r="B21" s="15" t="s">
        <v>147</v>
      </c>
      <c r="C21" s="12">
        <v>136271.16</v>
      </c>
      <c r="D21" s="12">
        <v>494.52</v>
      </c>
      <c r="E21" s="12">
        <f t="shared" ref="E21" si="18">C21+D21</f>
        <v>136765.68</v>
      </c>
      <c r="F21" s="12">
        <v>22803.599999999999</v>
      </c>
      <c r="G21" s="12">
        <v>22803.599999999999</v>
      </c>
      <c r="H21" s="12">
        <f t="shared" ref="H21" si="19">E21-F21</f>
        <v>113962.07999999999</v>
      </c>
    </row>
    <row r="22" spans="1:8" x14ac:dyDescent="0.2">
      <c r="A22" s="4"/>
      <c r="B22" s="15" t="s">
        <v>148</v>
      </c>
      <c r="C22" s="12">
        <v>130774.77</v>
      </c>
      <c r="D22" s="12">
        <v>0</v>
      </c>
      <c r="E22" s="12">
        <f t="shared" ref="E22" si="20">C22+D22</f>
        <v>130774.77</v>
      </c>
      <c r="F22" s="12">
        <v>28745.1</v>
      </c>
      <c r="G22" s="12">
        <v>28745.1</v>
      </c>
      <c r="H22" s="12">
        <f t="shared" ref="H22" si="21">E22-F22</f>
        <v>102029.67000000001</v>
      </c>
    </row>
    <row r="23" spans="1:8" x14ac:dyDescent="0.2">
      <c r="A23" s="4"/>
      <c r="B23" s="15" t="s">
        <v>149</v>
      </c>
      <c r="C23" s="12">
        <v>5111737.43</v>
      </c>
      <c r="D23" s="12">
        <v>30867.56</v>
      </c>
      <c r="E23" s="12">
        <f t="shared" ref="E23" si="22">C23+D23</f>
        <v>5142604.9899999993</v>
      </c>
      <c r="F23" s="12">
        <v>1100773.3899999999</v>
      </c>
      <c r="G23" s="12">
        <v>1100773.3899999999</v>
      </c>
      <c r="H23" s="12">
        <f t="shared" ref="H23" si="23">E23-F23</f>
        <v>4041831.5999999996</v>
      </c>
    </row>
    <row r="24" spans="1:8" x14ac:dyDescent="0.2">
      <c r="A24" s="4"/>
      <c r="B24" s="15" t="s">
        <v>150</v>
      </c>
      <c r="C24" s="12">
        <v>204634.35</v>
      </c>
      <c r="D24" s="12">
        <v>0</v>
      </c>
      <c r="E24" s="12">
        <f t="shared" ref="E24" si="24">C24+D24</f>
        <v>204634.35</v>
      </c>
      <c r="F24" s="12">
        <v>45474.3</v>
      </c>
      <c r="G24" s="12">
        <v>45474.3</v>
      </c>
      <c r="H24" s="12">
        <f t="shared" ref="H24" si="25">E24-F24</f>
        <v>159160.04999999999</v>
      </c>
    </row>
    <row r="25" spans="1:8" x14ac:dyDescent="0.2">
      <c r="A25" s="4"/>
      <c r="B25" s="15" t="s">
        <v>151</v>
      </c>
      <c r="C25" s="12">
        <v>8661915.6699999999</v>
      </c>
      <c r="D25" s="12">
        <v>145575.25</v>
      </c>
      <c r="E25" s="12">
        <f t="shared" ref="E25" si="26">C25+D25</f>
        <v>8807490.9199999999</v>
      </c>
      <c r="F25" s="12">
        <v>1640193.33</v>
      </c>
      <c r="G25" s="12">
        <v>1640193.33</v>
      </c>
      <c r="H25" s="12">
        <f t="shared" ref="H25" si="27">E25-F25</f>
        <v>7167297.5899999999</v>
      </c>
    </row>
    <row r="26" spans="1:8" x14ac:dyDescent="0.2">
      <c r="A26" s="4"/>
      <c r="B26" s="15" t="s">
        <v>152</v>
      </c>
      <c r="C26" s="12">
        <v>2021000</v>
      </c>
      <c r="D26" s="12">
        <v>0</v>
      </c>
      <c r="E26" s="12">
        <f t="shared" ref="E26" si="28">C26+D26</f>
        <v>2021000</v>
      </c>
      <c r="F26" s="12">
        <v>158780.67000000001</v>
      </c>
      <c r="G26" s="12">
        <v>158780.67000000001</v>
      </c>
      <c r="H26" s="12">
        <f t="shared" ref="H26" si="29">E26-F26</f>
        <v>1862219.33</v>
      </c>
    </row>
    <row r="27" spans="1:8" x14ac:dyDescent="0.2">
      <c r="A27" s="4"/>
      <c r="B27" s="15" t="s">
        <v>153</v>
      </c>
      <c r="C27" s="12">
        <v>391117.61</v>
      </c>
      <c r="D27" s="12">
        <v>0</v>
      </c>
      <c r="E27" s="12">
        <f t="shared" ref="E27" si="30">C27+D27</f>
        <v>391117.61</v>
      </c>
      <c r="F27" s="12">
        <v>113429.06</v>
      </c>
      <c r="G27" s="12">
        <v>113429.06</v>
      </c>
      <c r="H27" s="12">
        <f t="shared" ref="H27" si="31">E27-F27</f>
        <v>277688.55</v>
      </c>
    </row>
    <row r="28" spans="1:8" x14ac:dyDescent="0.2">
      <c r="A28" s="4"/>
      <c r="B28" s="15" t="s">
        <v>154</v>
      </c>
      <c r="C28" s="12">
        <v>374692.61</v>
      </c>
      <c r="D28" s="12">
        <v>17211.240000000002</v>
      </c>
      <c r="E28" s="12">
        <f t="shared" ref="E28" si="32">C28+D28</f>
        <v>391903.85</v>
      </c>
      <c r="F28" s="12">
        <v>71734.31</v>
      </c>
      <c r="G28" s="12">
        <v>71734.31</v>
      </c>
      <c r="H28" s="12">
        <f t="shared" ref="H28" si="33">E28-F28</f>
        <v>320169.53999999998</v>
      </c>
    </row>
    <row r="29" spans="1:8" x14ac:dyDescent="0.2">
      <c r="A29" s="4"/>
      <c r="B29" s="15" t="s">
        <v>155</v>
      </c>
      <c r="C29" s="12">
        <v>698335.6</v>
      </c>
      <c r="D29" s="12">
        <v>255000</v>
      </c>
      <c r="E29" s="12">
        <f t="shared" ref="E29" si="34">C29+D29</f>
        <v>953335.6</v>
      </c>
      <c r="F29" s="12">
        <v>142029.63</v>
      </c>
      <c r="G29" s="12">
        <v>139165.06</v>
      </c>
      <c r="H29" s="12">
        <f t="shared" ref="H29" si="35">E29-F29</f>
        <v>811305.97</v>
      </c>
    </row>
    <row r="30" spans="1:8" x14ac:dyDescent="0.2">
      <c r="A30" s="4"/>
      <c r="B30" s="15" t="s">
        <v>156</v>
      </c>
      <c r="C30" s="12">
        <v>441645.41</v>
      </c>
      <c r="D30" s="12">
        <v>45355</v>
      </c>
      <c r="E30" s="12">
        <f t="shared" ref="E30" si="36">C30+D30</f>
        <v>487000.41</v>
      </c>
      <c r="F30" s="12">
        <v>87945.48</v>
      </c>
      <c r="G30" s="12">
        <v>87945.48</v>
      </c>
      <c r="H30" s="12">
        <f t="shared" ref="H30" si="37">E30-F30</f>
        <v>399054.93</v>
      </c>
    </row>
    <row r="31" spans="1:8" x14ac:dyDescent="0.2">
      <c r="A31" s="4"/>
      <c r="B31" s="15" t="s">
        <v>157</v>
      </c>
      <c r="C31" s="12">
        <v>441121.27</v>
      </c>
      <c r="D31" s="12">
        <v>40000</v>
      </c>
      <c r="E31" s="12">
        <f t="shared" ref="E31" si="38">C31+D31</f>
        <v>481121.27</v>
      </c>
      <c r="F31" s="12">
        <v>93138.79</v>
      </c>
      <c r="G31" s="12">
        <v>91023.22</v>
      </c>
      <c r="H31" s="12">
        <f t="shared" ref="H31" si="39">E31-F31</f>
        <v>387982.48000000004</v>
      </c>
    </row>
    <row r="32" spans="1:8" x14ac:dyDescent="0.2">
      <c r="A32" s="4"/>
      <c r="B32" s="15" t="s">
        <v>158</v>
      </c>
      <c r="C32" s="12">
        <v>514746.24</v>
      </c>
      <c r="D32" s="12">
        <v>0</v>
      </c>
      <c r="E32" s="12">
        <f t="shared" ref="E32" si="40">C32+D32</f>
        <v>514746.24</v>
      </c>
      <c r="F32" s="12">
        <v>92077.3</v>
      </c>
      <c r="G32" s="12">
        <v>91873.8</v>
      </c>
      <c r="H32" s="12">
        <f t="shared" ref="H32" si="41">E32-F32</f>
        <v>422668.94</v>
      </c>
    </row>
    <row r="33" spans="1:8" x14ac:dyDescent="0.2">
      <c r="A33" s="4"/>
      <c r="B33" s="15" t="s">
        <v>159</v>
      </c>
      <c r="C33" s="12">
        <v>514746.24</v>
      </c>
      <c r="D33" s="12">
        <v>19422.48</v>
      </c>
      <c r="E33" s="12">
        <f t="shared" ref="E33" si="42">C33+D33</f>
        <v>534168.72</v>
      </c>
      <c r="F33" s="12">
        <v>112141.42</v>
      </c>
      <c r="G33" s="12">
        <v>110355.65</v>
      </c>
      <c r="H33" s="12">
        <f t="shared" ref="H33" si="43">E33-F33</f>
        <v>422027.3</v>
      </c>
    </row>
    <row r="34" spans="1:8" x14ac:dyDescent="0.2">
      <c r="A34" s="4"/>
      <c r="B34" s="15" t="s">
        <v>160</v>
      </c>
      <c r="C34" s="12">
        <v>6092971.3499999996</v>
      </c>
      <c r="D34" s="12">
        <v>695629</v>
      </c>
      <c r="E34" s="12">
        <f t="shared" ref="E34" si="44">C34+D34</f>
        <v>6788600.3499999996</v>
      </c>
      <c r="F34" s="12">
        <v>1523242.83</v>
      </c>
      <c r="G34" s="12">
        <v>1523242.83</v>
      </c>
      <c r="H34" s="12">
        <f t="shared" ref="H34" si="45">E34-F34</f>
        <v>5265357.5199999996</v>
      </c>
    </row>
    <row r="35" spans="1:8" x14ac:dyDescent="0.2">
      <c r="A35" s="4"/>
      <c r="B35" s="15" t="s">
        <v>161</v>
      </c>
      <c r="C35" s="12">
        <v>1788786.2</v>
      </c>
      <c r="D35" s="12">
        <v>408896</v>
      </c>
      <c r="E35" s="12">
        <f t="shared" ref="E35" si="46">C35+D35</f>
        <v>2197682.2000000002</v>
      </c>
      <c r="F35" s="12">
        <v>489496.56</v>
      </c>
      <c r="G35" s="12">
        <v>489496.56</v>
      </c>
      <c r="H35" s="12">
        <f t="shared" ref="H35" si="47">E35-F35</f>
        <v>1708185.6400000001</v>
      </c>
    </row>
    <row r="36" spans="1:8" x14ac:dyDescent="0.2">
      <c r="A36" s="4"/>
      <c r="B36" s="15"/>
      <c r="C36" s="12"/>
      <c r="D36" s="12"/>
      <c r="E36" s="12"/>
      <c r="F36" s="12"/>
      <c r="G36" s="12"/>
      <c r="H36" s="12"/>
    </row>
    <row r="37" spans="1:8" x14ac:dyDescent="0.2">
      <c r="A37" s="17"/>
      <c r="B37" s="31" t="s">
        <v>51</v>
      </c>
      <c r="C37" s="40">
        <f t="shared" ref="C37:H37" si="48">SUM(C6:C36)</f>
        <v>94908049.999999955</v>
      </c>
      <c r="D37" s="40">
        <f t="shared" si="48"/>
        <v>33674560.069999993</v>
      </c>
      <c r="E37" s="40">
        <f t="shared" si="48"/>
        <v>128582610.06999996</v>
      </c>
      <c r="F37" s="40">
        <f t="shared" si="48"/>
        <v>19318118.790000003</v>
      </c>
      <c r="G37" s="40">
        <f t="shared" si="48"/>
        <v>19158330.639999997</v>
      </c>
      <c r="H37" s="40">
        <f t="shared" si="48"/>
        <v>109264491.27999997</v>
      </c>
    </row>
    <row r="40" spans="1:8" ht="45" customHeight="1" x14ac:dyDescent="0.2">
      <c r="A40" s="41" t="s">
        <v>126</v>
      </c>
      <c r="B40" s="42"/>
      <c r="C40" s="42"/>
      <c r="D40" s="42"/>
      <c r="E40" s="42"/>
      <c r="F40" s="42"/>
      <c r="G40" s="42"/>
      <c r="H40" s="43"/>
    </row>
    <row r="41" spans="1:8" x14ac:dyDescent="0.2">
      <c r="A41" s="46" t="s">
        <v>52</v>
      </c>
      <c r="B41" s="47"/>
      <c r="C41" s="41" t="s">
        <v>58</v>
      </c>
      <c r="D41" s="42"/>
      <c r="E41" s="42"/>
      <c r="F41" s="42"/>
      <c r="G41" s="43"/>
      <c r="H41" s="44" t="s">
        <v>57</v>
      </c>
    </row>
    <row r="42" spans="1:8" ht="22.5" x14ac:dyDescent="0.2">
      <c r="A42" s="48"/>
      <c r="B42" s="49"/>
      <c r="C42" s="8" t="s">
        <v>53</v>
      </c>
      <c r="D42" s="8" t="s">
        <v>123</v>
      </c>
      <c r="E42" s="8" t="s">
        <v>54</v>
      </c>
      <c r="F42" s="8" t="s">
        <v>55</v>
      </c>
      <c r="G42" s="8" t="s">
        <v>56</v>
      </c>
      <c r="H42" s="45"/>
    </row>
    <row r="43" spans="1:8" x14ac:dyDescent="0.2">
      <c r="A43" s="50"/>
      <c r="B43" s="51"/>
      <c r="C43" s="9">
        <v>1</v>
      </c>
      <c r="D43" s="9">
        <v>2</v>
      </c>
      <c r="E43" s="9" t="s">
        <v>124</v>
      </c>
      <c r="F43" s="9">
        <v>4</v>
      </c>
      <c r="G43" s="9">
        <v>5</v>
      </c>
      <c r="H43" s="9" t="s">
        <v>125</v>
      </c>
    </row>
    <row r="44" spans="1:8" x14ac:dyDescent="0.2">
      <c r="A44" s="4"/>
      <c r="B44" s="2" t="s">
        <v>8</v>
      </c>
      <c r="C44" s="12">
        <v>0</v>
      </c>
      <c r="D44" s="12">
        <v>0</v>
      </c>
      <c r="E44" s="12">
        <f>C44+D44</f>
        <v>0</v>
      </c>
      <c r="F44" s="12">
        <v>0</v>
      </c>
      <c r="G44" s="12">
        <v>0</v>
      </c>
      <c r="H44" s="12">
        <f>E44-F44</f>
        <v>0</v>
      </c>
    </row>
    <row r="45" spans="1:8" x14ac:dyDescent="0.2">
      <c r="A45" s="4"/>
      <c r="B45" s="2" t="s">
        <v>9</v>
      </c>
      <c r="C45" s="12">
        <v>0</v>
      </c>
      <c r="D45" s="12">
        <v>0</v>
      </c>
      <c r="E45" s="12">
        <f t="shared" ref="E45:E47" si="49">C45+D45</f>
        <v>0</v>
      </c>
      <c r="F45" s="12">
        <v>0</v>
      </c>
      <c r="G45" s="12">
        <v>0</v>
      </c>
      <c r="H45" s="12">
        <f t="shared" ref="H45:H47" si="50">E45-F45</f>
        <v>0</v>
      </c>
    </row>
    <row r="46" spans="1:8" x14ac:dyDescent="0.2">
      <c r="A46" s="4"/>
      <c r="B46" s="2" t="s">
        <v>10</v>
      </c>
      <c r="C46" s="12">
        <v>0</v>
      </c>
      <c r="D46" s="12">
        <v>0</v>
      </c>
      <c r="E46" s="12">
        <f t="shared" si="49"/>
        <v>0</v>
      </c>
      <c r="F46" s="12">
        <v>0</v>
      </c>
      <c r="G46" s="12">
        <v>0</v>
      </c>
      <c r="H46" s="12">
        <f t="shared" si="50"/>
        <v>0</v>
      </c>
    </row>
    <row r="47" spans="1:8" x14ac:dyDescent="0.2">
      <c r="A47" s="4"/>
      <c r="B47" s="2" t="s">
        <v>128</v>
      </c>
      <c r="C47" s="12">
        <v>0</v>
      </c>
      <c r="D47" s="12">
        <v>0</v>
      </c>
      <c r="E47" s="12">
        <f t="shared" si="49"/>
        <v>0</v>
      </c>
      <c r="F47" s="12">
        <v>0</v>
      </c>
      <c r="G47" s="12">
        <v>0</v>
      </c>
      <c r="H47" s="12">
        <f t="shared" si="50"/>
        <v>0</v>
      </c>
    </row>
    <row r="48" spans="1:8" x14ac:dyDescent="0.2">
      <c r="A48" s="17"/>
      <c r="B48" s="31" t="s">
        <v>51</v>
      </c>
      <c r="C48" s="40">
        <f t="shared" ref="C48:H48" si="51">SUM(C44:C47)</f>
        <v>0</v>
      </c>
      <c r="D48" s="40">
        <f t="shared" si="51"/>
        <v>0</v>
      </c>
      <c r="E48" s="40">
        <f t="shared" si="51"/>
        <v>0</v>
      </c>
      <c r="F48" s="40">
        <f t="shared" si="51"/>
        <v>0</v>
      </c>
      <c r="G48" s="40">
        <f t="shared" si="51"/>
        <v>0</v>
      </c>
      <c r="H48" s="40">
        <f t="shared" si="51"/>
        <v>0</v>
      </c>
    </row>
    <row r="51" spans="1:8" ht="45" customHeight="1" x14ac:dyDescent="0.2">
      <c r="A51" s="41" t="s">
        <v>163</v>
      </c>
      <c r="B51" s="42"/>
      <c r="C51" s="42"/>
      <c r="D51" s="42"/>
      <c r="E51" s="42"/>
      <c r="F51" s="42"/>
      <c r="G51" s="42"/>
      <c r="H51" s="43"/>
    </row>
    <row r="52" spans="1:8" x14ac:dyDescent="0.2">
      <c r="A52" s="46" t="s">
        <v>52</v>
      </c>
      <c r="B52" s="47"/>
      <c r="C52" s="41" t="s">
        <v>58</v>
      </c>
      <c r="D52" s="42"/>
      <c r="E52" s="42"/>
      <c r="F52" s="42"/>
      <c r="G52" s="43"/>
      <c r="H52" s="44" t="s">
        <v>57</v>
      </c>
    </row>
    <row r="53" spans="1:8" ht="22.5" x14ac:dyDescent="0.2">
      <c r="A53" s="48"/>
      <c r="B53" s="49"/>
      <c r="C53" s="8" t="s">
        <v>53</v>
      </c>
      <c r="D53" s="8" t="s">
        <v>123</v>
      </c>
      <c r="E53" s="8" t="s">
        <v>54</v>
      </c>
      <c r="F53" s="8" t="s">
        <v>55</v>
      </c>
      <c r="G53" s="8" t="s">
        <v>56</v>
      </c>
      <c r="H53" s="45"/>
    </row>
    <row r="54" spans="1:8" x14ac:dyDescent="0.2">
      <c r="A54" s="50"/>
      <c r="B54" s="51"/>
      <c r="C54" s="9">
        <v>1</v>
      </c>
      <c r="D54" s="9">
        <v>2</v>
      </c>
      <c r="E54" s="9" t="s">
        <v>124</v>
      </c>
      <c r="F54" s="9">
        <v>4</v>
      </c>
      <c r="G54" s="9">
        <v>5</v>
      </c>
      <c r="H54" s="9" t="s">
        <v>125</v>
      </c>
    </row>
    <row r="55" spans="1:8" x14ac:dyDescent="0.2">
      <c r="A55" s="4"/>
      <c r="B55" s="19" t="s">
        <v>12</v>
      </c>
      <c r="C55" s="12">
        <v>94908050</v>
      </c>
      <c r="D55" s="12">
        <v>33674560.07</v>
      </c>
      <c r="E55" s="12">
        <f t="shared" ref="E55:E61" si="52">C55+D55</f>
        <v>128582610.06999999</v>
      </c>
      <c r="F55" s="12">
        <v>19318118.789999999</v>
      </c>
      <c r="G55" s="12">
        <v>19158330.640000001</v>
      </c>
      <c r="H55" s="12">
        <f t="shared" ref="H55:H61" si="53">E55-F55</f>
        <v>109264491.28</v>
      </c>
    </row>
    <row r="56" spans="1:8" x14ac:dyDescent="0.2">
      <c r="A56" s="4"/>
      <c r="B56" s="19" t="s">
        <v>11</v>
      </c>
      <c r="C56" s="12">
        <v>0</v>
      </c>
      <c r="D56" s="12">
        <v>0</v>
      </c>
      <c r="E56" s="12">
        <f t="shared" si="52"/>
        <v>0</v>
      </c>
      <c r="F56" s="12">
        <v>0</v>
      </c>
      <c r="G56" s="12">
        <v>0</v>
      </c>
      <c r="H56" s="12">
        <f t="shared" si="53"/>
        <v>0</v>
      </c>
    </row>
    <row r="57" spans="1:8" x14ac:dyDescent="0.2">
      <c r="A57" s="4"/>
      <c r="B57" s="19" t="s">
        <v>13</v>
      </c>
      <c r="C57" s="12">
        <v>0</v>
      </c>
      <c r="D57" s="12">
        <v>0</v>
      </c>
      <c r="E57" s="12">
        <f t="shared" si="52"/>
        <v>0</v>
      </c>
      <c r="F57" s="12">
        <v>0</v>
      </c>
      <c r="G57" s="12">
        <v>0</v>
      </c>
      <c r="H57" s="12">
        <f t="shared" si="53"/>
        <v>0</v>
      </c>
    </row>
    <row r="58" spans="1:8" x14ac:dyDescent="0.2">
      <c r="A58" s="4"/>
      <c r="B58" s="19" t="s">
        <v>25</v>
      </c>
      <c r="C58" s="12">
        <v>0</v>
      </c>
      <c r="D58" s="12">
        <v>0</v>
      </c>
      <c r="E58" s="12">
        <f t="shared" si="52"/>
        <v>0</v>
      </c>
      <c r="F58" s="12">
        <v>0</v>
      </c>
      <c r="G58" s="12">
        <v>0</v>
      </c>
      <c r="H58" s="12">
        <f t="shared" si="53"/>
        <v>0</v>
      </c>
    </row>
    <row r="59" spans="1:8" ht="11.25" customHeight="1" x14ac:dyDescent="0.2">
      <c r="A59" s="4"/>
      <c r="B59" s="19" t="s">
        <v>26</v>
      </c>
      <c r="C59" s="12">
        <v>0</v>
      </c>
      <c r="D59" s="12">
        <v>0</v>
      </c>
      <c r="E59" s="12">
        <f t="shared" si="52"/>
        <v>0</v>
      </c>
      <c r="F59" s="12">
        <v>0</v>
      </c>
      <c r="G59" s="12">
        <v>0</v>
      </c>
      <c r="H59" s="12">
        <f t="shared" si="53"/>
        <v>0</v>
      </c>
    </row>
    <row r="60" spans="1:8" x14ac:dyDescent="0.2">
      <c r="A60" s="4"/>
      <c r="B60" s="19" t="s">
        <v>33</v>
      </c>
      <c r="C60" s="12">
        <v>0</v>
      </c>
      <c r="D60" s="12">
        <v>0</v>
      </c>
      <c r="E60" s="12">
        <f t="shared" si="52"/>
        <v>0</v>
      </c>
      <c r="F60" s="12">
        <v>0</v>
      </c>
      <c r="G60" s="12">
        <v>0</v>
      </c>
      <c r="H60" s="12">
        <f t="shared" si="53"/>
        <v>0</v>
      </c>
    </row>
    <row r="61" spans="1:8" x14ac:dyDescent="0.2">
      <c r="A61" s="4"/>
      <c r="B61" s="19" t="s">
        <v>14</v>
      </c>
      <c r="C61" s="12">
        <v>0</v>
      </c>
      <c r="D61" s="12">
        <v>0</v>
      </c>
      <c r="E61" s="12">
        <f t="shared" si="52"/>
        <v>0</v>
      </c>
      <c r="F61" s="12">
        <v>0</v>
      </c>
      <c r="G61" s="12">
        <v>0</v>
      </c>
      <c r="H61" s="12">
        <f t="shared" si="53"/>
        <v>0</v>
      </c>
    </row>
    <row r="62" spans="1:8" x14ac:dyDescent="0.2">
      <c r="A62" s="17"/>
      <c r="B62" s="31" t="s">
        <v>51</v>
      </c>
      <c r="C62" s="40">
        <f t="shared" ref="C62:H62" si="54">SUM(C55:C61)</f>
        <v>94908050</v>
      </c>
      <c r="D62" s="40">
        <f t="shared" si="54"/>
        <v>33674560.07</v>
      </c>
      <c r="E62" s="40">
        <f t="shared" si="54"/>
        <v>128582610.06999999</v>
      </c>
      <c r="F62" s="40">
        <f t="shared" si="54"/>
        <v>19318118.789999999</v>
      </c>
      <c r="G62" s="40">
        <f t="shared" si="54"/>
        <v>19158330.640000001</v>
      </c>
      <c r="H62" s="40">
        <f t="shared" si="54"/>
        <v>109264491.28</v>
      </c>
    </row>
    <row r="64" spans="1:8" x14ac:dyDescent="0.2">
      <c r="A64" s="1" t="s">
        <v>127</v>
      </c>
    </row>
  </sheetData>
  <sheetProtection formatCells="0" formatColumns="0" formatRows="0" insertRows="0" deleteRows="0" autoFilter="0"/>
  <mergeCells count="12">
    <mergeCell ref="A1:H1"/>
    <mergeCell ref="A2:B4"/>
    <mergeCell ref="A40:H40"/>
    <mergeCell ref="A41:B43"/>
    <mergeCell ref="C2:G2"/>
    <mergeCell ref="H2:H3"/>
    <mergeCell ref="A51:H51"/>
    <mergeCell ref="A52:B54"/>
    <mergeCell ref="C52:G52"/>
    <mergeCell ref="H52:H53"/>
    <mergeCell ref="C41:G41"/>
    <mergeCell ref="H41:H4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0"/>
  <sheetViews>
    <sheetView showGridLines="0" tabSelected="1" workbookViewId="0">
      <selection activeCell="C5" sqref="C5:H37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164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52</v>
      </c>
      <c r="B2" s="47"/>
      <c r="C2" s="41" t="s">
        <v>58</v>
      </c>
      <c r="D2" s="42"/>
      <c r="E2" s="42"/>
      <c r="F2" s="42"/>
      <c r="G2" s="43"/>
      <c r="H2" s="44" t="s">
        <v>57</v>
      </c>
    </row>
    <row r="3" spans="1:8" ht="24.95" customHeight="1" x14ac:dyDescent="0.2">
      <c r="A3" s="48"/>
      <c r="B3" s="49"/>
      <c r="C3" s="8" t="s">
        <v>53</v>
      </c>
      <c r="D3" s="8" t="s">
        <v>123</v>
      </c>
      <c r="E3" s="8" t="s">
        <v>54</v>
      </c>
      <c r="F3" s="8" t="s">
        <v>55</v>
      </c>
      <c r="G3" s="8" t="s">
        <v>56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124</v>
      </c>
      <c r="F4" s="9">
        <v>4</v>
      </c>
      <c r="G4" s="9">
        <v>5</v>
      </c>
      <c r="H4" s="9" t="s">
        <v>125</v>
      </c>
    </row>
    <row r="5" spans="1:8" x14ac:dyDescent="0.2">
      <c r="A5" s="24" t="s">
        <v>15</v>
      </c>
      <c r="B5" s="23"/>
      <c r="C5" s="35">
        <f t="shared" ref="C5:H5" si="0">SUM(C6:C13)</f>
        <v>32967241.710000001</v>
      </c>
      <c r="D5" s="35">
        <f t="shared" si="0"/>
        <v>3440227.25</v>
      </c>
      <c r="E5" s="35">
        <f t="shared" si="0"/>
        <v>36407468.960000001</v>
      </c>
      <c r="F5" s="35">
        <f t="shared" si="0"/>
        <v>5496983.71</v>
      </c>
      <c r="G5" s="35">
        <f t="shared" si="0"/>
        <v>5447778.9399999995</v>
      </c>
      <c r="H5" s="35">
        <f t="shared" si="0"/>
        <v>30910485.25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129</v>
      </c>
      <c r="C8" s="12">
        <v>17272871.050000001</v>
      </c>
      <c r="D8" s="12">
        <v>2316921.0099999998</v>
      </c>
      <c r="E8" s="12">
        <f t="shared" si="1"/>
        <v>19589792.060000002</v>
      </c>
      <c r="F8" s="12">
        <v>2587681.0299999998</v>
      </c>
      <c r="G8" s="12">
        <v>2549382.34</v>
      </c>
      <c r="H8" s="12">
        <f t="shared" si="2"/>
        <v>17002111.030000001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2863164.88</v>
      </c>
      <c r="D10" s="12">
        <v>975348.27</v>
      </c>
      <c r="E10" s="12">
        <f t="shared" si="1"/>
        <v>3838513.15</v>
      </c>
      <c r="F10" s="12">
        <v>678826.24</v>
      </c>
      <c r="G10" s="12">
        <v>674626.9</v>
      </c>
      <c r="H10" s="12">
        <f t="shared" si="2"/>
        <v>3159686.91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11061142.529999999</v>
      </c>
      <c r="D12" s="12">
        <v>145575.25</v>
      </c>
      <c r="E12" s="12">
        <f t="shared" si="1"/>
        <v>11206717.779999999</v>
      </c>
      <c r="F12" s="12">
        <v>1850424.9</v>
      </c>
      <c r="G12" s="12">
        <v>1850424.9</v>
      </c>
      <c r="H12" s="12">
        <f t="shared" si="2"/>
        <v>9356292.879999999</v>
      </c>
    </row>
    <row r="13" spans="1:8" x14ac:dyDescent="0.2">
      <c r="A13" s="22"/>
      <c r="B13" s="25" t="s">
        <v>18</v>
      </c>
      <c r="C13" s="12">
        <v>1770063.25</v>
      </c>
      <c r="D13" s="12">
        <v>2382.7199999999998</v>
      </c>
      <c r="E13" s="12">
        <f t="shared" si="1"/>
        <v>1772445.97</v>
      </c>
      <c r="F13" s="12">
        <v>380051.54</v>
      </c>
      <c r="G13" s="12">
        <v>373344.8</v>
      </c>
      <c r="H13" s="12">
        <f t="shared" si="2"/>
        <v>1392394.43</v>
      </c>
    </row>
    <row r="14" spans="1:8" x14ac:dyDescent="0.2">
      <c r="A14" s="24" t="s">
        <v>19</v>
      </c>
      <c r="B14" s="26"/>
      <c r="C14" s="35">
        <f t="shared" ref="C14:H14" si="3">SUM(C15:C21)</f>
        <v>59619599.609999999</v>
      </c>
      <c r="D14" s="35">
        <f t="shared" si="3"/>
        <v>27667744.010000002</v>
      </c>
      <c r="E14" s="35">
        <f t="shared" si="3"/>
        <v>87287343.620000005</v>
      </c>
      <c r="F14" s="35">
        <f t="shared" si="3"/>
        <v>13337028.68</v>
      </c>
      <c r="G14" s="35">
        <f t="shared" si="3"/>
        <v>13232979.339999998</v>
      </c>
      <c r="H14" s="35">
        <f t="shared" si="3"/>
        <v>73950314.939999998</v>
      </c>
    </row>
    <row r="15" spans="1:8" x14ac:dyDescent="0.2">
      <c r="A15" s="22"/>
      <c r="B15" s="25" t="s">
        <v>43</v>
      </c>
      <c r="C15" s="12">
        <v>50000</v>
      </c>
      <c r="D15" s="12">
        <v>379872</v>
      </c>
      <c r="E15" s="12">
        <f>C15+D15</f>
        <v>429872</v>
      </c>
      <c r="F15" s="12">
        <v>34800</v>
      </c>
      <c r="G15" s="12">
        <v>34800</v>
      </c>
      <c r="H15" s="12">
        <f t="shared" ref="H15:H21" si="4">E15-F15</f>
        <v>395072</v>
      </c>
    </row>
    <row r="16" spans="1:8" x14ac:dyDescent="0.2">
      <c r="A16" s="22"/>
      <c r="B16" s="25" t="s">
        <v>27</v>
      </c>
      <c r="C16" s="12">
        <v>46114559.960000001</v>
      </c>
      <c r="D16" s="12">
        <v>25175975.77</v>
      </c>
      <c r="E16" s="12">
        <f t="shared" ref="E16:E21" si="5">C16+D16</f>
        <v>71290535.730000004</v>
      </c>
      <c r="F16" s="12">
        <v>10306909.43</v>
      </c>
      <c r="G16" s="12">
        <v>10227428.869999999</v>
      </c>
      <c r="H16" s="12">
        <f t="shared" si="4"/>
        <v>60983626.300000004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3229568.42</v>
      </c>
      <c r="D18" s="12">
        <v>1350228.32</v>
      </c>
      <c r="E18" s="12">
        <f t="shared" si="5"/>
        <v>4579796.74</v>
      </c>
      <c r="F18" s="12">
        <v>748333.06</v>
      </c>
      <c r="G18" s="12">
        <v>743270.51</v>
      </c>
      <c r="H18" s="12">
        <f t="shared" si="4"/>
        <v>3831463.68</v>
      </c>
    </row>
    <row r="19" spans="1:8" x14ac:dyDescent="0.2">
      <c r="A19" s="22"/>
      <c r="B19" s="25" t="s">
        <v>45</v>
      </c>
      <c r="C19" s="12">
        <v>2826108.23</v>
      </c>
      <c r="D19" s="12">
        <v>56038.92</v>
      </c>
      <c r="E19" s="12">
        <f t="shared" si="5"/>
        <v>2882147.15</v>
      </c>
      <c r="F19" s="12">
        <v>543720.57999999996</v>
      </c>
      <c r="G19" s="12">
        <v>524417.85</v>
      </c>
      <c r="H19" s="12">
        <f t="shared" si="4"/>
        <v>2338426.5699999998</v>
      </c>
    </row>
    <row r="20" spans="1:8" x14ac:dyDescent="0.2">
      <c r="A20" s="22"/>
      <c r="B20" s="25" t="s">
        <v>46</v>
      </c>
      <c r="C20" s="12">
        <v>6092971.3499999996</v>
      </c>
      <c r="D20" s="12">
        <v>695629</v>
      </c>
      <c r="E20" s="12">
        <f t="shared" si="5"/>
        <v>6788600.3499999996</v>
      </c>
      <c r="F20" s="12">
        <v>1523242.83</v>
      </c>
      <c r="G20" s="12">
        <v>1523242.83</v>
      </c>
      <c r="H20" s="12">
        <f t="shared" si="4"/>
        <v>5265357.5199999996</v>
      </c>
    </row>
    <row r="21" spans="1:8" x14ac:dyDescent="0.2">
      <c r="A21" s="22"/>
      <c r="B21" s="25" t="s">
        <v>4</v>
      </c>
      <c r="C21" s="12">
        <v>1306391.6499999999</v>
      </c>
      <c r="D21" s="12">
        <v>10000</v>
      </c>
      <c r="E21" s="12">
        <f t="shared" si="5"/>
        <v>1316391.6499999999</v>
      </c>
      <c r="F21" s="12">
        <v>180022.78</v>
      </c>
      <c r="G21" s="12">
        <v>179819.28</v>
      </c>
      <c r="H21" s="12">
        <f t="shared" si="4"/>
        <v>1136368.8699999999</v>
      </c>
    </row>
    <row r="22" spans="1:8" x14ac:dyDescent="0.2">
      <c r="A22" s="24" t="s">
        <v>47</v>
      </c>
      <c r="B22" s="26"/>
      <c r="C22" s="35">
        <f t="shared" ref="C22:H22" si="6">SUM(C23:C31)</f>
        <v>2321208.6799999997</v>
      </c>
      <c r="D22" s="35">
        <f t="shared" si="6"/>
        <v>2566588.81</v>
      </c>
      <c r="E22" s="35">
        <f t="shared" si="6"/>
        <v>4887797.49</v>
      </c>
      <c r="F22" s="35">
        <f t="shared" si="6"/>
        <v>484106.39999999997</v>
      </c>
      <c r="G22" s="35">
        <f t="shared" si="6"/>
        <v>477572.36</v>
      </c>
      <c r="H22" s="35">
        <f t="shared" si="6"/>
        <v>4403691.0900000008</v>
      </c>
    </row>
    <row r="23" spans="1:8" x14ac:dyDescent="0.2">
      <c r="A23" s="22"/>
      <c r="B23" s="25" t="s">
        <v>28</v>
      </c>
      <c r="C23" s="12">
        <v>1073028.21</v>
      </c>
      <c r="D23" s="12">
        <v>307566.24</v>
      </c>
      <c r="E23" s="12">
        <f>C23+D23</f>
        <v>1380594.45</v>
      </c>
      <c r="F23" s="12">
        <v>213763.94</v>
      </c>
      <c r="G23" s="12">
        <v>210899.37</v>
      </c>
      <c r="H23" s="12">
        <f t="shared" ref="H23:H31" si="7">E23-F23</f>
        <v>1166830.51</v>
      </c>
    </row>
    <row r="24" spans="1:8" x14ac:dyDescent="0.2">
      <c r="A24" s="22"/>
      <c r="B24" s="25" t="s">
        <v>23</v>
      </c>
      <c r="C24" s="12">
        <v>807059.2</v>
      </c>
      <c r="D24" s="12">
        <v>1044736.86</v>
      </c>
      <c r="E24" s="12">
        <f t="shared" ref="E24:E31" si="8">C24+D24</f>
        <v>1851796.06</v>
      </c>
      <c r="F24" s="12">
        <v>177203.67</v>
      </c>
      <c r="G24" s="12">
        <v>175649.77</v>
      </c>
      <c r="H24" s="12">
        <f t="shared" si="7"/>
        <v>1674592.3900000001</v>
      </c>
    </row>
    <row r="25" spans="1:8" x14ac:dyDescent="0.2">
      <c r="A25" s="22"/>
      <c r="B25" s="25" t="s">
        <v>29</v>
      </c>
      <c r="C25" s="12">
        <v>0</v>
      </c>
      <c r="D25" s="12">
        <v>374285.71</v>
      </c>
      <c r="E25" s="12">
        <f t="shared" si="8"/>
        <v>374285.71</v>
      </c>
      <c r="F25" s="12">
        <v>0</v>
      </c>
      <c r="G25" s="12">
        <v>0</v>
      </c>
      <c r="H25" s="12">
        <f t="shared" si="7"/>
        <v>374285.71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800000</v>
      </c>
      <c r="E27" s="12">
        <f t="shared" si="8"/>
        <v>800000</v>
      </c>
      <c r="F27" s="12">
        <v>0</v>
      </c>
      <c r="G27" s="12">
        <v>0</v>
      </c>
      <c r="H27" s="12">
        <f t="shared" si="7"/>
        <v>800000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441121.27</v>
      </c>
      <c r="D29" s="12">
        <v>40000</v>
      </c>
      <c r="E29" s="12">
        <f t="shared" si="8"/>
        <v>481121.27</v>
      </c>
      <c r="F29" s="12">
        <v>93138.79</v>
      </c>
      <c r="G29" s="12">
        <v>91023.22</v>
      </c>
      <c r="H29" s="12">
        <f t="shared" si="7"/>
        <v>387982.48000000004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51</v>
      </c>
      <c r="C37" s="40">
        <f t="shared" ref="C37:H37" si="12">SUM(C32+C22+C14+C5)</f>
        <v>94908050</v>
      </c>
      <c r="D37" s="40">
        <f t="shared" si="12"/>
        <v>33674560.07</v>
      </c>
      <c r="E37" s="40">
        <f t="shared" si="12"/>
        <v>128582610.06999999</v>
      </c>
      <c r="F37" s="40">
        <f t="shared" si="12"/>
        <v>19318118.789999999</v>
      </c>
      <c r="G37" s="40">
        <f t="shared" si="12"/>
        <v>19158330.639999997</v>
      </c>
      <c r="H37" s="40">
        <f t="shared" si="12"/>
        <v>109264491.28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127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2022-04-25T13:54:55Z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