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8_{2EF02489-D683-4EE4-9BB6-652F83936E2B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1" i="4"/>
  <c r="E61" i="4"/>
  <c r="C61" i="4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D54" i="4"/>
  <c r="G54" i="4" s="1"/>
  <c r="B61" i="4"/>
  <c r="F47" i="4"/>
  <c r="E47" i="4"/>
  <c r="D46" i="4"/>
  <c r="G46" i="4" s="1"/>
  <c r="D45" i="4"/>
  <c r="G45" i="4" s="1"/>
  <c r="D44" i="4"/>
  <c r="G44" i="4" s="1"/>
  <c r="D43" i="4"/>
  <c r="G43" i="4" s="1"/>
  <c r="C47" i="4"/>
  <c r="B4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6" i="4"/>
  <c r="E36" i="4"/>
  <c r="C36" i="4"/>
  <c r="B36" i="4"/>
  <c r="G47" i="4" l="1"/>
  <c r="G61" i="4"/>
  <c r="D47" i="4"/>
  <c r="D61" i="4"/>
  <c r="G36" i="4"/>
  <c r="D36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B65" i="6"/>
  <c r="B57" i="6"/>
  <c r="B53" i="6"/>
  <c r="B43" i="6"/>
  <c r="D43" i="6" s="1"/>
  <c r="G43" i="6" s="1"/>
  <c r="B33" i="6"/>
  <c r="B23" i="6"/>
  <c r="B13" i="6"/>
  <c r="B5" i="6"/>
  <c r="G69" i="6" l="1"/>
  <c r="D53" i="6"/>
  <c r="G53" i="6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<sst xmlns="http://schemas.openxmlformats.org/spreadsheetml/2006/main" count="223" uniqueCount="164">
  <si>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</si>
  <si>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</si>
  <si>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</si>
  <si>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</si>
  <si>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</si>
  <si>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</si>
  <si>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</si>
  <si>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</si>
  <si>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</si>
  <si>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</si>
  <si>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</si>
  <si>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</si>
  <si>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</si>
  <si>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</si>
  <si>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</si>
  <si>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</si>
  <si>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</si>
  <si>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</si>
  <si>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</si>
  <si>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</si>
  <si>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</si>
  <si>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</si>
  <si>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</si>
  <si>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</si>
  <si>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</si>
  <si>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</si>
  <si>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</si>
  <si>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</si>
  <si>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</si>
  <si>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</si>
  <si>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</si>
  <si>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</si>
  <si>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</si>
  <si>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</si>
  <si>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</si>
  <si>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</si>
  <si>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</si>
  <si>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</si>
  <si>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</si>
  <si>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</si>
  <si>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</si>
  <si>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</si>
  <si>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</si>
  <si>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</si>
  <si>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</si>
  <si>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</si>
  <si>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</si>
  <si>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</si>
  <si>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</si>
  <si>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</si>
  <si>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</si>
  <si>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</si>
  <si>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</si>
  <si>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</si>
  <si>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</si>
  <si>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</si>
  <si>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</si>
  <si>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</si>
  <si>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</si>
  <si>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</si>
  <si>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</si>
  <si>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</si>
  <si>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</si>
  <si>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</si>
  <si>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</si>
  <si>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</si>
  <si>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</si>
  <si>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</si>
  <si>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</si>
  <si>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</si>
  <si>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</si>
  <si>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</si>
  <si>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</si>
  <si>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</si>
  <si>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</si>
  <si>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</si>
  <si>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</si>
  <si>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</si>
  <si>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</si>
  <si>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</si>
  <si>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</si>
  <si>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</si>
  <si>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</si>
  <si>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</si>
  <si>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</si>
  <si>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</si>
  <si>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</si>
  <si>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</si>
  <si>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</si>
  <si>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</si>
  <si>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</si>
  <si>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</si>
  <si>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</si>
  <si>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</si>
  <si>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</si>
  <si>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</si>
  <si>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</si>
  <si>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</si>
  <si>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</si>
  <si>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</si>
  <si>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</si>
  <si>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</si>
  <si>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</si>
  <si>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</si>
  <si>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</si>
  <si>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</si>
  <si>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</si>
  <si>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</si>
  <si>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</si>
  <si>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</si>
  <si>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</si>
  <si>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</si>
  <si>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</si>
  <si>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</si>
  <si>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</si>
  <si>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</si>
  <si>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</si>
  <si>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</si>
  <si>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</si>
  <si>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</si>
  <si>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</si>
  <si>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</si>
  <si>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</si>
  <si>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</si>
  <si>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</si>
  <si>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</si>
  <si>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</si>
  <si>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</si>
  <si>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</si>
  <si>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Santiago Maravatío, Guanajuato
Estado Analítico del Ejercicio del Presupuesto de Egresos
Clasificación por Objeto del Gasto (Capítulo y Concepto)
Del 1 de Enero al 30 de Junio de 2023</t>
  </si>
  <si>
    <t>Municipio de Santiago Maravatío, Guanajuato
Estado Analítico del Ejercicio del Presupuesto de Egresos
Clasificación Económica (por Tipo de Gasto)
Del 1 de Enero al 30 de Junio de 2023</t>
  </si>
  <si>
    <t>31111M360010100 SINDICOS Y REGIDORES</t>
  </si>
  <si>
    <t>31111M360020100 DESPACHO DE LA PRESIDENC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</si>
  <si>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</si>
  <si>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</si>
  <si>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</si>
  <si>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</si>
  <si>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</si>
  <si>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</si>
  <si>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</si>
  <si>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</si>
  <si>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</si>
  <si>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</si>
  <si>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</si>
  <si>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</si>
  <si>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</si>
  <si>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</si>
  <si>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</si>
  <si>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</si>
  <si>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</si>
  <si>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</si>
  <si>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</si>
  <si>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</si>
  <si>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</si>
  <si>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</si>
  <si>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</si>
  <si>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</si>
  <si>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</si>
  <si>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</si>
  <si>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</si>
  <si>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Junio de 2023</t>
  </si>
  <si>
    <t>Municipio de Santiago Maravatío, Guanajuato
Estado Analítico del Ejercicio del Presupuesto de Egresos
Clasificación Administrativa (Poderes)
Del 1 de Enero al 30 de Junio de 2023</t>
  </si>
  <si>
    <t>Municipio de Santiago Maravatío, Guanajuato
Estado Analítico del Ejercicio del Presupuesto de Egresos
Clasificación Administrativa (Sector Paraestatal)
Del 1 de Enero al 30 de Junio de 2023</t>
  </si>
  <si>
    <t>Municipio de Santiago Maravatío, Guanajuato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</si>
</sst>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2" fillId="0" borderId="5" xfId="0" applyFont="1" applyBorder="1"/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7" t="s">
        <v>129</v>
      </c>
      <c r="B1" s="27"/>
      <c r="C1" s="27"/>
      <c r="D1" s="27"/>
      <c r="E1" s="27"/>
      <c r="F1" s="27"/>
      <c r="G1" s="28"/>
    </row>
    <row r="2" spans="1:8" x14ac:dyDescent="0.2">
      <c r="A2" s="32" t="s">
        <v>51</v>
      </c>
      <c r="B2" s="29" t="s">
        <v>57</v>
      </c>
      <c r="C2" s="27"/>
      <c r="D2" s="27"/>
      <c r="E2" s="27"/>
      <c r="F2" s="28"/>
      <c r="G2" s="30" t="s">
        <v>56</v>
      </c>
    </row>
    <row r="3" spans="1:8" ht="24.95" customHeight="1" x14ac:dyDescent="0.2">
      <c r="A3" s="33"/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31"/>
    </row>
    <row r="4" spans="1:8" x14ac:dyDescent="0.2">
      <c r="A4" s="34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8" t="s">
        <v>58</v>
      </c>
      <c r="B5" s="13">
        <f>SUM(B6:B12)</f>
        <v>36455047.649999999</v>
      </c>
      <c r="C5" s="13">
        <f>SUM(C6:C12)</f>
        <v>25000</v>
      </c>
      <c r="D5" s="13">
        <f>B5+C5</f>
        <v>36480047.649999999</v>
      </c>
      <c r="E5" s="13">
        <f>SUM(E6:E12)</f>
        <v>15046238.700000001</v>
      </c>
      <c r="F5" s="13">
        <f>SUM(F6:F12)</f>
        <v>15046238.700000001</v>
      </c>
      <c r="G5" s="13">
        <f>D5-E5</f>
        <v>21433808.949999996</v>
      </c>
    </row>
    <row r="6" spans="1:8" x14ac:dyDescent="0.2">
      <c r="A6" s="20" t="s">
        <v>62</v>
      </c>
      <c r="B6" s="5">
        <v>29358310.309999999</v>
      </c>
      <c r="C6" s="5">
        <v>-300000</v>
      </c>
      <c r="D6" s="5">
        <f t="shared" ref="D6:D69" si="0">B6+C6</f>
        <v>29058310.309999999</v>
      </c>
      <c r="E6" s="5">
        <v>13293654.050000001</v>
      </c>
      <c r="F6" s="5">
        <v>13293654.050000001</v>
      </c>
      <c r="G6" s="5">
        <f t="shared" ref="G6:G69" si="1">D6-E6</f>
        <v>15764656.259999998</v>
      </c>
      <c r="H6" s="9">
        <v>1100</v>
      </c>
    </row>
    <row r="7" spans="1:8" x14ac:dyDescent="0.2">
      <c r="A7" s="20" t="s">
        <v>63</v>
      </c>
      <c r="B7" s="5">
        <v>1731041.62</v>
      </c>
      <c r="C7" s="5">
        <v>300000</v>
      </c>
      <c r="D7" s="5">
        <f t="shared" si="0"/>
        <v>2031041.62</v>
      </c>
      <c r="E7" s="5">
        <v>1067466.8999999999</v>
      </c>
      <c r="F7" s="5">
        <v>1067466.8999999999</v>
      </c>
      <c r="G7" s="5">
        <f t="shared" si="1"/>
        <v>963574.7200000002</v>
      </c>
      <c r="H7" s="9">
        <v>1200</v>
      </c>
    </row>
    <row r="8" spans="1:8" x14ac:dyDescent="0.2">
      <c r="A8" s="20" t="s">
        <v>64</v>
      </c>
      <c r="B8" s="5">
        <v>4405448.9400000004</v>
      </c>
      <c r="C8" s="5">
        <v>0</v>
      </c>
      <c r="D8" s="5">
        <f t="shared" si="0"/>
        <v>4405448.9400000004</v>
      </c>
      <c r="E8" s="5">
        <v>221101.01</v>
      </c>
      <c r="F8" s="5">
        <v>221101.01</v>
      </c>
      <c r="G8" s="5">
        <f t="shared" si="1"/>
        <v>4184347.9300000006</v>
      </c>
      <c r="H8" s="9">
        <v>1300</v>
      </c>
    </row>
    <row r="9" spans="1:8" x14ac:dyDescent="0.2">
      <c r="A9" s="20" t="s">
        <v>33</v>
      </c>
      <c r="B9" s="5">
        <v>160000</v>
      </c>
      <c r="C9" s="5">
        <v>0</v>
      </c>
      <c r="D9" s="5">
        <f t="shared" si="0"/>
        <v>160000</v>
      </c>
      <c r="E9" s="5">
        <v>0</v>
      </c>
      <c r="F9" s="5">
        <v>0</v>
      </c>
      <c r="G9" s="5">
        <f t="shared" si="1"/>
        <v>160000</v>
      </c>
      <c r="H9" s="9">
        <v>1400</v>
      </c>
    </row>
    <row r="10" spans="1:8" x14ac:dyDescent="0.2">
      <c r="A10" s="20" t="s">
        <v>65</v>
      </c>
      <c r="B10" s="5">
        <v>800246.78</v>
      </c>
      <c r="C10" s="5">
        <v>25000</v>
      </c>
      <c r="D10" s="5">
        <f t="shared" si="0"/>
        <v>825246.78</v>
      </c>
      <c r="E10" s="5">
        <v>464016.74</v>
      </c>
      <c r="F10" s="5">
        <v>464016.74</v>
      </c>
      <c r="G10" s="5">
        <f t="shared" si="1"/>
        <v>361230.04000000004</v>
      </c>
      <c r="H10" s="9">
        <v>1500</v>
      </c>
    </row>
    <row r="11" spans="1:8" x14ac:dyDescent="0.2">
      <c r="A11" s="20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20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8" t="s">
        <v>123</v>
      </c>
      <c r="B13" s="14">
        <f>SUM(B14:B22)</f>
        <v>7114620</v>
      </c>
      <c r="C13" s="14">
        <f>SUM(C14:C22)</f>
        <v>6227073.1299999999</v>
      </c>
      <c r="D13" s="14">
        <f t="shared" si="0"/>
        <v>13341693.129999999</v>
      </c>
      <c r="E13" s="14">
        <f>SUM(E14:E22)</f>
        <v>7410336.3099999996</v>
      </c>
      <c r="F13" s="14">
        <f>SUM(F14:F22)</f>
        <v>7025118.54</v>
      </c>
      <c r="G13" s="14">
        <f t="shared" si="1"/>
        <v>5931356.8199999994</v>
      </c>
      <c r="H13" s="19">
        <v>0</v>
      </c>
    </row>
    <row r="14" spans="1:8" x14ac:dyDescent="0.2">
      <c r="A14" s="20" t="s">
        <v>67</v>
      </c>
      <c r="B14" s="5">
        <v>684600</v>
      </c>
      <c r="C14" s="5">
        <v>106308</v>
      </c>
      <c r="D14" s="5">
        <f t="shared" si="0"/>
        <v>790908</v>
      </c>
      <c r="E14" s="5">
        <v>344782.42</v>
      </c>
      <c r="F14" s="5">
        <v>344782.42</v>
      </c>
      <c r="G14" s="5">
        <f t="shared" si="1"/>
        <v>446125.58</v>
      </c>
      <c r="H14" s="9">
        <v>2100</v>
      </c>
    </row>
    <row r="15" spans="1:8" x14ac:dyDescent="0.2">
      <c r="A15" s="20" t="s">
        <v>68</v>
      </c>
      <c r="B15" s="5">
        <v>282000</v>
      </c>
      <c r="C15" s="5">
        <v>27000</v>
      </c>
      <c r="D15" s="5">
        <f t="shared" si="0"/>
        <v>309000</v>
      </c>
      <c r="E15" s="5">
        <v>136260.59</v>
      </c>
      <c r="F15" s="5">
        <v>135934.99</v>
      </c>
      <c r="G15" s="5">
        <f t="shared" si="1"/>
        <v>172739.41</v>
      </c>
      <c r="H15" s="9">
        <v>2200</v>
      </c>
    </row>
    <row r="16" spans="1:8" x14ac:dyDescent="0.2">
      <c r="A16" s="20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20" t="s">
        <v>70</v>
      </c>
      <c r="B17" s="5">
        <v>869854</v>
      </c>
      <c r="C17" s="5">
        <v>5090811.21</v>
      </c>
      <c r="D17" s="5">
        <f t="shared" si="0"/>
        <v>5960665.21</v>
      </c>
      <c r="E17" s="5">
        <v>3370219.15</v>
      </c>
      <c r="F17" s="5">
        <v>3370219.15</v>
      </c>
      <c r="G17" s="5">
        <f t="shared" si="1"/>
        <v>2590446.06</v>
      </c>
      <c r="H17" s="9">
        <v>2400</v>
      </c>
    </row>
    <row r="18" spans="1:8" x14ac:dyDescent="0.2">
      <c r="A18" s="20" t="s">
        <v>71</v>
      </c>
      <c r="B18" s="5">
        <v>247351</v>
      </c>
      <c r="C18" s="5">
        <v>0</v>
      </c>
      <c r="D18" s="5">
        <f t="shared" si="0"/>
        <v>247351</v>
      </c>
      <c r="E18" s="5">
        <v>155037.06</v>
      </c>
      <c r="F18" s="5">
        <v>155037.06</v>
      </c>
      <c r="G18" s="5">
        <f t="shared" si="1"/>
        <v>92313.94</v>
      </c>
      <c r="H18" s="9">
        <v>2500</v>
      </c>
    </row>
    <row r="19" spans="1:8" x14ac:dyDescent="0.2">
      <c r="A19" s="20" t="s">
        <v>72</v>
      </c>
      <c r="B19" s="5">
        <v>3822000</v>
      </c>
      <c r="C19" s="5">
        <v>407000</v>
      </c>
      <c r="D19" s="5">
        <f t="shared" si="0"/>
        <v>4229000</v>
      </c>
      <c r="E19" s="5">
        <v>2225422.29</v>
      </c>
      <c r="F19" s="5">
        <v>1840530.12</v>
      </c>
      <c r="G19" s="5">
        <f t="shared" si="1"/>
        <v>2003577.71</v>
      </c>
      <c r="H19" s="9">
        <v>2600</v>
      </c>
    </row>
    <row r="20" spans="1:8" x14ac:dyDescent="0.2">
      <c r="A20" s="20" t="s">
        <v>73</v>
      </c>
      <c r="B20" s="5">
        <v>447915</v>
      </c>
      <c r="C20" s="5">
        <v>70273.919999999998</v>
      </c>
      <c r="D20" s="5">
        <f t="shared" si="0"/>
        <v>518188.92</v>
      </c>
      <c r="E20" s="5">
        <v>405279.31</v>
      </c>
      <c r="F20" s="5">
        <v>405279.31</v>
      </c>
      <c r="G20" s="5">
        <f t="shared" si="1"/>
        <v>112909.60999999999</v>
      </c>
      <c r="H20" s="9">
        <v>2700</v>
      </c>
    </row>
    <row r="21" spans="1:8" x14ac:dyDescent="0.2">
      <c r="A21" s="20" t="s">
        <v>74</v>
      </c>
      <c r="B21" s="5">
        <v>50000</v>
      </c>
      <c r="C21" s="5">
        <v>0</v>
      </c>
      <c r="D21" s="5">
        <f t="shared" si="0"/>
        <v>50000</v>
      </c>
      <c r="E21" s="5">
        <v>1749</v>
      </c>
      <c r="F21" s="5">
        <v>1749</v>
      </c>
      <c r="G21" s="5">
        <f t="shared" si="1"/>
        <v>48251</v>
      </c>
      <c r="H21" s="9">
        <v>2800</v>
      </c>
    </row>
    <row r="22" spans="1:8" x14ac:dyDescent="0.2">
      <c r="A22" s="20" t="s">
        <v>75</v>
      </c>
      <c r="B22" s="5">
        <v>710900</v>
      </c>
      <c r="C22" s="5">
        <v>525680</v>
      </c>
      <c r="D22" s="5">
        <f t="shared" si="0"/>
        <v>1236580</v>
      </c>
      <c r="E22" s="5">
        <v>771586.49</v>
      </c>
      <c r="F22" s="5">
        <v>771586.49</v>
      </c>
      <c r="G22" s="5">
        <f t="shared" si="1"/>
        <v>464993.51</v>
      </c>
      <c r="H22" s="9">
        <v>2900</v>
      </c>
    </row>
    <row r="23" spans="1:8" x14ac:dyDescent="0.2">
      <c r="A23" s="18" t="s">
        <v>59</v>
      </c>
      <c r="B23" s="14">
        <f>SUM(B24:B32)</f>
        <v>14238906.77</v>
      </c>
      <c r="C23" s="14">
        <f>SUM(C24:C32)</f>
        <v>647847.01</v>
      </c>
      <c r="D23" s="14">
        <f t="shared" si="0"/>
        <v>14886753.779999999</v>
      </c>
      <c r="E23" s="14">
        <f>SUM(E24:E32)</f>
        <v>6377073.2000000002</v>
      </c>
      <c r="F23" s="14">
        <f>SUM(F24:F32)</f>
        <v>6377073.2000000002</v>
      </c>
      <c r="G23" s="14">
        <f t="shared" si="1"/>
        <v>8509680.5799999982</v>
      </c>
      <c r="H23" s="19">
        <v>0</v>
      </c>
    </row>
    <row r="24" spans="1:8" x14ac:dyDescent="0.2">
      <c r="A24" s="20" t="s">
        <v>76</v>
      </c>
      <c r="B24" s="5">
        <v>5047702.5599999996</v>
      </c>
      <c r="C24" s="5">
        <v>-480471</v>
      </c>
      <c r="D24" s="5">
        <f t="shared" si="0"/>
        <v>4567231.5599999996</v>
      </c>
      <c r="E24" s="5">
        <v>2498221</v>
      </c>
      <c r="F24" s="5">
        <v>2498221</v>
      </c>
      <c r="G24" s="5">
        <f t="shared" si="1"/>
        <v>2069010.5599999996</v>
      </c>
      <c r="H24" s="9">
        <v>3100</v>
      </c>
    </row>
    <row r="25" spans="1:8" x14ac:dyDescent="0.2">
      <c r="A25" s="20" t="s">
        <v>77</v>
      </c>
      <c r="B25" s="5">
        <v>346250</v>
      </c>
      <c r="C25" s="5">
        <v>177500</v>
      </c>
      <c r="D25" s="5">
        <f t="shared" si="0"/>
        <v>523750</v>
      </c>
      <c r="E25" s="5">
        <v>233137.16</v>
      </c>
      <c r="F25" s="5">
        <v>233137.16</v>
      </c>
      <c r="G25" s="5">
        <f t="shared" si="1"/>
        <v>290612.83999999997</v>
      </c>
      <c r="H25" s="9">
        <v>3200</v>
      </c>
    </row>
    <row r="26" spans="1:8" x14ac:dyDescent="0.2">
      <c r="A26" s="20" t="s">
        <v>78</v>
      </c>
      <c r="B26" s="5">
        <v>1155319.75</v>
      </c>
      <c r="C26" s="5">
        <v>151783.42000000001</v>
      </c>
      <c r="D26" s="5">
        <f t="shared" si="0"/>
        <v>1307103.17</v>
      </c>
      <c r="E26" s="5">
        <v>762147.32</v>
      </c>
      <c r="F26" s="5">
        <v>762147.32</v>
      </c>
      <c r="G26" s="5">
        <f t="shared" si="1"/>
        <v>544955.85</v>
      </c>
      <c r="H26" s="9">
        <v>3300</v>
      </c>
    </row>
    <row r="27" spans="1:8" x14ac:dyDescent="0.2">
      <c r="A27" s="20" t="s">
        <v>79</v>
      </c>
      <c r="B27" s="5">
        <v>267400</v>
      </c>
      <c r="C27" s="5">
        <v>40694.83</v>
      </c>
      <c r="D27" s="5">
        <f t="shared" si="0"/>
        <v>308094.83</v>
      </c>
      <c r="E27" s="5">
        <v>74489.78</v>
      </c>
      <c r="F27" s="5">
        <v>74489.78</v>
      </c>
      <c r="G27" s="5">
        <f t="shared" si="1"/>
        <v>233605.05000000002</v>
      </c>
      <c r="H27" s="9">
        <v>3400</v>
      </c>
    </row>
    <row r="28" spans="1:8" x14ac:dyDescent="0.2">
      <c r="A28" s="20" t="s">
        <v>80</v>
      </c>
      <c r="B28" s="5">
        <v>332750</v>
      </c>
      <c r="C28" s="5">
        <v>219339.76</v>
      </c>
      <c r="D28" s="5">
        <f t="shared" si="0"/>
        <v>552089.76</v>
      </c>
      <c r="E28" s="5">
        <v>305181.64</v>
      </c>
      <c r="F28" s="5">
        <v>305181.64</v>
      </c>
      <c r="G28" s="5">
        <f t="shared" si="1"/>
        <v>246908.12</v>
      </c>
      <c r="H28" s="9">
        <v>3500</v>
      </c>
    </row>
    <row r="29" spans="1:8" x14ac:dyDescent="0.2">
      <c r="A29" s="20" t="s">
        <v>81</v>
      </c>
      <c r="B29" s="5">
        <v>65000</v>
      </c>
      <c r="C29" s="5">
        <v>0</v>
      </c>
      <c r="D29" s="5">
        <f t="shared" si="0"/>
        <v>65000</v>
      </c>
      <c r="E29" s="5">
        <v>48779.95</v>
      </c>
      <c r="F29" s="5">
        <v>48779.95</v>
      </c>
      <c r="G29" s="5">
        <f t="shared" si="1"/>
        <v>16220.050000000003</v>
      </c>
      <c r="H29" s="9">
        <v>3600</v>
      </c>
    </row>
    <row r="30" spans="1:8" x14ac:dyDescent="0.2">
      <c r="A30" s="20" t="s">
        <v>82</v>
      </c>
      <c r="B30" s="5">
        <v>95000</v>
      </c>
      <c r="C30" s="5">
        <v>20000</v>
      </c>
      <c r="D30" s="5">
        <f t="shared" si="0"/>
        <v>115000</v>
      </c>
      <c r="E30" s="5">
        <v>58874.71</v>
      </c>
      <c r="F30" s="5">
        <v>58874.71</v>
      </c>
      <c r="G30" s="5">
        <f t="shared" si="1"/>
        <v>56125.29</v>
      </c>
      <c r="H30" s="9">
        <v>3700</v>
      </c>
    </row>
    <row r="31" spans="1:8" x14ac:dyDescent="0.2">
      <c r="A31" s="20" t="s">
        <v>83</v>
      </c>
      <c r="B31" s="5">
        <v>4250000</v>
      </c>
      <c r="C31" s="5">
        <v>400000</v>
      </c>
      <c r="D31" s="5">
        <f t="shared" si="0"/>
        <v>4650000</v>
      </c>
      <c r="E31" s="5">
        <v>1280792.82</v>
      </c>
      <c r="F31" s="5">
        <v>1280792.82</v>
      </c>
      <c r="G31" s="5">
        <f t="shared" si="1"/>
        <v>3369207.1799999997</v>
      </c>
      <c r="H31" s="9">
        <v>3800</v>
      </c>
    </row>
    <row r="32" spans="1:8" x14ac:dyDescent="0.2">
      <c r="A32" s="20" t="s">
        <v>18</v>
      </c>
      <c r="B32" s="5">
        <v>2679484.46</v>
      </c>
      <c r="C32" s="5">
        <v>119000</v>
      </c>
      <c r="D32" s="5">
        <f t="shared" si="0"/>
        <v>2798484.46</v>
      </c>
      <c r="E32" s="5">
        <v>1115448.82</v>
      </c>
      <c r="F32" s="5">
        <v>1115448.82</v>
      </c>
      <c r="G32" s="5">
        <f t="shared" si="1"/>
        <v>1683035.64</v>
      </c>
      <c r="H32" s="9">
        <v>3900</v>
      </c>
    </row>
    <row r="33" spans="1:8" x14ac:dyDescent="0.2">
      <c r="A33" s="18" t="s">
        <v>124</v>
      </c>
      <c r="B33" s="14">
        <f>SUM(B34:B42)</f>
        <v>18487344.52</v>
      </c>
      <c r="C33" s="14">
        <f>SUM(C34:C42)</f>
        <v>2950776.87</v>
      </c>
      <c r="D33" s="14">
        <f t="shared" si="0"/>
        <v>21438121.390000001</v>
      </c>
      <c r="E33" s="14">
        <f>SUM(E34:E42)</f>
        <v>8021515.6899999995</v>
      </c>
      <c r="F33" s="14">
        <f>SUM(F34:F42)</f>
        <v>8012044.6899999995</v>
      </c>
      <c r="G33" s="14">
        <f t="shared" si="1"/>
        <v>13416605.700000001</v>
      </c>
      <c r="H33" s="19">
        <v>0</v>
      </c>
    </row>
    <row r="34" spans="1:8" x14ac:dyDescent="0.2">
      <c r="A34" s="20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20" t="s">
        <v>85</v>
      </c>
      <c r="B35" s="5">
        <v>9573344.5199999996</v>
      </c>
      <c r="C35" s="5">
        <v>-226753.33</v>
      </c>
      <c r="D35" s="5">
        <f t="shared" si="0"/>
        <v>9346591.1899999995</v>
      </c>
      <c r="E35" s="5">
        <v>4111852.26</v>
      </c>
      <c r="F35" s="5">
        <v>4111852.26</v>
      </c>
      <c r="G35" s="5">
        <f t="shared" si="1"/>
        <v>5234738.93</v>
      </c>
      <c r="H35" s="9">
        <v>4200</v>
      </c>
    </row>
    <row r="36" spans="1:8" x14ac:dyDescent="0.2">
      <c r="A36" s="20" t="s">
        <v>86</v>
      </c>
      <c r="B36" s="5">
        <v>2795000</v>
      </c>
      <c r="C36" s="5">
        <v>6500</v>
      </c>
      <c r="D36" s="5">
        <f t="shared" si="0"/>
        <v>2801500</v>
      </c>
      <c r="E36" s="5">
        <v>779529.66</v>
      </c>
      <c r="F36" s="5">
        <v>779529.66</v>
      </c>
      <c r="G36" s="5">
        <f t="shared" si="1"/>
        <v>2021970.3399999999</v>
      </c>
      <c r="H36" s="9">
        <v>4300</v>
      </c>
    </row>
    <row r="37" spans="1:8" x14ac:dyDescent="0.2">
      <c r="A37" s="20" t="s">
        <v>87</v>
      </c>
      <c r="B37" s="5">
        <v>6119000</v>
      </c>
      <c r="C37" s="5">
        <v>3171030.2</v>
      </c>
      <c r="D37" s="5">
        <f t="shared" si="0"/>
        <v>9290030.1999999993</v>
      </c>
      <c r="E37" s="5">
        <v>3130133.77</v>
      </c>
      <c r="F37" s="5">
        <v>3120662.77</v>
      </c>
      <c r="G37" s="5">
        <f t="shared" si="1"/>
        <v>6159896.4299999997</v>
      </c>
      <c r="H37" s="9">
        <v>4400</v>
      </c>
    </row>
    <row r="38" spans="1:8" x14ac:dyDescent="0.2">
      <c r="A38" s="20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20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20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20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20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8" t="s">
        <v>125</v>
      </c>
      <c r="B43" s="14">
        <f>SUM(B44:B52)</f>
        <v>228080.53</v>
      </c>
      <c r="C43" s="14">
        <f>SUM(C44:C52)</f>
        <v>4479684.0399999991</v>
      </c>
      <c r="D43" s="14">
        <f t="shared" si="0"/>
        <v>4707764.5699999994</v>
      </c>
      <c r="E43" s="14">
        <f>SUM(E44:E52)</f>
        <v>197147.21000000002</v>
      </c>
      <c r="F43" s="14">
        <f>SUM(F44:F52)</f>
        <v>197147.21000000002</v>
      </c>
      <c r="G43" s="14">
        <f t="shared" si="1"/>
        <v>4510617.3599999994</v>
      </c>
      <c r="H43" s="19">
        <v>0</v>
      </c>
    </row>
    <row r="44" spans="1:8" x14ac:dyDescent="0.2">
      <c r="A44" s="4" t="s">
        <v>91</v>
      </c>
      <c r="B44" s="5">
        <v>157930.53</v>
      </c>
      <c r="C44" s="5">
        <v>422063.72</v>
      </c>
      <c r="D44" s="5">
        <f t="shared" si="0"/>
        <v>579994.25</v>
      </c>
      <c r="E44" s="5">
        <v>147786.89000000001</v>
      </c>
      <c r="F44" s="5">
        <v>147786.89000000001</v>
      </c>
      <c r="G44" s="5">
        <f t="shared" si="1"/>
        <v>432207.35999999999</v>
      </c>
      <c r="H44" s="9">
        <v>5100</v>
      </c>
    </row>
    <row r="45" spans="1:8" x14ac:dyDescent="0.2">
      <c r="A45" s="20" t="s">
        <v>92</v>
      </c>
      <c r="B45" s="5">
        <v>0</v>
      </c>
      <c r="C45" s="5">
        <v>32000</v>
      </c>
      <c r="D45" s="5">
        <f t="shared" si="0"/>
        <v>32000</v>
      </c>
      <c r="E45" s="5">
        <v>0</v>
      </c>
      <c r="F45" s="5">
        <v>0</v>
      </c>
      <c r="G45" s="5">
        <f t="shared" si="1"/>
        <v>32000</v>
      </c>
      <c r="H45" s="9">
        <v>5200</v>
      </c>
    </row>
    <row r="46" spans="1:8" x14ac:dyDescent="0.2">
      <c r="A46" s="20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20" t="s">
        <v>94</v>
      </c>
      <c r="B47" s="5">
        <v>0</v>
      </c>
      <c r="C47" s="5">
        <v>2200000</v>
      </c>
      <c r="D47" s="5">
        <f t="shared" si="0"/>
        <v>2200000</v>
      </c>
      <c r="E47" s="5">
        <v>0</v>
      </c>
      <c r="F47" s="5">
        <v>0</v>
      </c>
      <c r="G47" s="5">
        <f t="shared" si="1"/>
        <v>2200000</v>
      </c>
      <c r="H47" s="9">
        <v>5400</v>
      </c>
    </row>
    <row r="48" spans="1:8" x14ac:dyDescent="0.2">
      <c r="A48" s="20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20" t="s">
        <v>96</v>
      </c>
      <c r="B49" s="5">
        <v>70150</v>
      </c>
      <c r="C49" s="5">
        <v>25620.32</v>
      </c>
      <c r="D49" s="5">
        <f t="shared" si="0"/>
        <v>95770.32</v>
      </c>
      <c r="E49" s="5">
        <v>49360.32</v>
      </c>
      <c r="F49" s="5">
        <v>49360.32</v>
      </c>
      <c r="G49" s="5">
        <f t="shared" si="1"/>
        <v>46410.000000000007</v>
      </c>
      <c r="H49" s="9">
        <v>5600</v>
      </c>
    </row>
    <row r="50" spans="1:8" x14ac:dyDescent="0.2">
      <c r="A50" s="20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20" t="s">
        <v>98</v>
      </c>
      <c r="B51" s="5">
        <v>0</v>
      </c>
      <c r="C51" s="5">
        <v>1800000</v>
      </c>
      <c r="D51" s="5">
        <f t="shared" si="0"/>
        <v>1800000</v>
      </c>
      <c r="E51" s="5">
        <v>0</v>
      </c>
      <c r="F51" s="5">
        <v>0</v>
      </c>
      <c r="G51" s="5">
        <f t="shared" si="1"/>
        <v>1800000</v>
      </c>
      <c r="H51" s="9">
        <v>5800</v>
      </c>
    </row>
    <row r="52" spans="1:8" x14ac:dyDescent="0.2">
      <c r="A52" s="20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8" t="s">
        <v>60</v>
      </c>
      <c r="B53" s="14">
        <f>SUM(B54:B56)</f>
        <v>31002044.530000001</v>
      </c>
      <c r="C53" s="14">
        <f>SUM(C54:C56)</f>
        <v>53599747.430000007</v>
      </c>
      <c r="D53" s="14">
        <f t="shared" si="0"/>
        <v>84601791.960000008</v>
      </c>
      <c r="E53" s="14">
        <f>SUM(E54:E56)</f>
        <v>14361113.059999999</v>
      </c>
      <c r="F53" s="14">
        <f>SUM(F54:F56)</f>
        <v>14361113.059999999</v>
      </c>
      <c r="G53" s="14">
        <f t="shared" si="1"/>
        <v>70240678.900000006</v>
      </c>
      <c r="H53" s="19">
        <v>0</v>
      </c>
    </row>
    <row r="54" spans="1:8" x14ac:dyDescent="0.2">
      <c r="A54" s="20" t="s">
        <v>100</v>
      </c>
      <c r="B54" s="5">
        <v>31002044.530000001</v>
      </c>
      <c r="C54" s="5">
        <v>41412287.270000003</v>
      </c>
      <c r="D54" s="5">
        <f t="shared" si="0"/>
        <v>72414331.800000012</v>
      </c>
      <c r="E54" s="5">
        <v>12121786.859999999</v>
      </c>
      <c r="F54" s="5">
        <v>12121786.859999999</v>
      </c>
      <c r="G54" s="5">
        <f t="shared" si="1"/>
        <v>60292544.940000013</v>
      </c>
      <c r="H54" s="9">
        <v>6100</v>
      </c>
    </row>
    <row r="55" spans="1:8" x14ac:dyDescent="0.2">
      <c r="A55" s="20" t="s">
        <v>101</v>
      </c>
      <c r="B55" s="5">
        <v>0</v>
      </c>
      <c r="C55" s="5">
        <v>12187460.16</v>
      </c>
      <c r="D55" s="5">
        <f t="shared" si="0"/>
        <v>12187460.16</v>
      </c>
      <c r="E55" s="5">
        <v>2239326.2000000002</v>
      </c>
      <c r="F55" s="5">
        <v>2239326.2000000002</v>
      </c>
      <c r="G55" s="5">
        <f t="shared" si="1"/>
        <v>9948133.9600000009</v>
      </c>
      <c r="H55" s="9">
        <v>6200</v>
      </c>
    </row>
    <row r="56" spans="1:8" x14ac:dyDescent="0.2">
      <c r="A56" s="20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8" t="s">
        <v>126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19">
        <v>0</v>
      </c>
    </row>
    <row r="58" spans="1:8" x14ac:dyDescent="0.2">
      <c r="A58" s="20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20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20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20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20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20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20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8" t="s">
        <v>127</v>
      </c>
      <c r="B65" s="14">
        <f>SUM(B66:B68)</f>
        <v>0</v>
      </c>
      <c r="C65" s="14">
        <f>SUM(C66:C68)</f>
        <v>0</v>
      </c>
      <c r="D65" s="14">
        <f t="shared" si="0"/>
        <v>0</v>
      </c>
      <c r="E65" s="14">
        <f>SUM(E66:E68)</f>
        <v>0</v>
      </c>
      <c r="F65" s="14">
        <f>SUM(F66:F68)</f>
        <v>0</v>
      </c>
      <c r="G65" s="14">
        <f t="shared" si="1"/>
        <v>0</v>
      </c>
      <c r="H65" s="19">
        <v>0</v>
      </c>
    </row>
    <row r="66" spans="1:8" x14ac:dyDescent="0.2">
      <c r="A66" s="20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20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20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8" t="s">
        <v>61</v>
      </c>
      <c r="B69" s="14">
        <f>SUM(B70:B76)</f>
        <v>3663800</v>
      </c>
      <c r="C69" s="14">
        <f>SUM(C70:C76)</f>
        <v>0</v>
      </c>
      <c r="D69" s="14">
        <f t="shared" si="0"/>
        <v>3663800</v>
      </c>
      <c r="E69" s="14">
        <f>SUM(E70:E76)</f>
        <v>3135460</v>
      </c>
      <c r="F69" s="14">
        <f>SUM(F70:F76)</f>
        <v>3135460</v>
      </c>
      <c r="G69" s="14">
        <f t="shared" si="1"/>
        <v>528340</v>
      </c>
      <c r="H69" s="19">
        <v>0</v>
      </c>
    </row>
    <row r="70" spans="1:8" x14ac:dyDescent="0.2">
      <c r="A70" s="20" t="s">
        <v>110</v>
      </c>
      <c r="B70" s="5">
        <v>3500000</v>
      </c>
      <c r="C70" s="5">
        <v>0</v>
      </c>
      <c r="D70" s="5">
        <f t="shared" ref="D70:D76" si="2">B70+C70</f>
        <v>3500000</v>
      </c>
      <c r="E70" s="5">
        <v>3000000</v>
      </c>
      <c r="F70" s="5">
        <v>3000000</v>
      </c>
      <c r="G70" s="5">
        <f t="shared" ref="G70:G76" si="3">D70-E70</f>
        <v>500000</v>
      </c>
      <c r="H70" s="9">
        <v>9100</v>
      </c>
    </row>
    <row r="71" spans="1:8" x14ac:dyDescent="0.2">
      <c r="A71" s="20" t="s">
        <v>111</v>
      </c>
      <c r="B71" s="5">
        <v>163800</v>
      </c>
      <c r="C71" s="5">
        <v>0</v>
      </c>
      <c r="D71" s="5">
        <f t="shared" si="2"/>
        <v>163800</v>
      </c>
      <c r="E71" s="5">
        <v>135460</v>
      </c>
      <c r="F71" s="5">
        <v>135460</v>
      </c>
      <c r="G71" s="5">
        <f t="shared" si="3"/>
        <v>28340</v>
      </c>
      <c r="H71" s="9">
        <v>9200</v>
      </c>
    </row>
    <row r="72" spans="1:8" x14ac:dyDescent="0.2">
      <c r="A72" s="20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20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20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20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1" t="s">
        <v>116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9">
        <v>9900</v>
      </c>
    </row>
    <row r="77" spans="1:8" x14ac:dyDescent="0.2">
      <c r="A77" s="10" t="s">
        <v>50</v>
      </c>
      <c r="B77" s="16">
        <f t="shared" ref="B77:G77" si="4">SUM(B5+B13+B23+B33+B43+B53+B57+B65+B69)</f>
        <v>111189844</v>
      </c>
      <c r="C77" s="16">
        <f t="shared" si="4"/>
        <v>67930128.480000004</v>
      </c>
      <c r="D77" s="16">
        <f t="shared" si="4"/>
        <v>179119972.48000002</v>
      </c>
      <c r="E77" s="16">
        <f t="shared" si="4"/>
        <v>54548884.170000002</v>
      </c>
      <c r="F77" s="16">
        <f t="shared" si="4"/>
        <v>54154195.400000006</v>
      </c>
      <c r="G77" s="16">
        <f t="shared" si="4"/>
        <v>124571088.31</v>
      </c>
    </row>
    <row r="79" spans="1:8" x14ac:dyDescent="0.2">
      <c r="A79" s="1" t="s">
        <v>120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zoomScaleNormal="100" workbookViewId="0">
      <selection activeCell="A22" sqref="A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9" t="s">
        <v>130</v>
      </c>
      <c r="B1" s="27"/>
      <c r="C1" s="27"/>
      <c r="D1" s="27"/>
      <c r="E1" s="27"/>
      <c r="F1" s="27"/>
      <c r="G1" s="28"/>
    </row>
    <row r="2" spans="1:7" x14ac:dyDescent="0.2">
      <c r="A2" s="32"/>
      <c r="B2" s="29" t="s">
        <v>57</v>
      </c>
      <c r="C2" s="27"/>
      <c r="D2" s="27"/>
      <c r="E2" s="27"/>
      <c r="F2" s="28"/>
      <c r="G2" s="30" t="s">
        <v>56</v>
      </c>
    </row>
    <row r="3" spans="1:7" ht="24.95" customHeight="1" x14ac:dyDescent="0.2">
      <c r="A3" s="33"/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31"/>
    </row>
    <row r="4" spans="1:7" x14ac:dyDescent="0.2">
      <c r="A4" s="34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6" t="s">
        <v>0</v>
      </c>
      <c r="B5" s="5">
        <v>74164718.939999998</v>
      </c>
      <c r="C5" s="5">
        <v>9756697.0099999998</v>
      </c>
      <c r="D5" s="5">
        <f>B5+C5</f>
        <v>83921415.950000003</v>
      </c>
      <c r="E5" s="5">
        <v>36211094.240000002</v>
      </c>
      <c r="F5" s="5">
        <v>35816405.469999999</v>
      </c>
      <c r="G5" s="5">
        <f>D5-E5</f>
        <v>47710321.710000001</v>
      </c>
    </row>
    <row r="6" spans="1:7" x14ac:dyDescent="0.2">
      <c r="A6" s="6" t="s">
        <v>1</v>
      </c>
      <c r="B6" s="5">
        <v>33525125.059999999</v>
      </c>
      <c r="C6" s="5">
        <v>58173431.469999999</v>
      </c>
      <c r="D6" s="5">
        <f>B6+C6</f>
        <v>91698556.530000001</v>
      </c>
      <c r="E6" s="5">
        <v>15337789.93</v>
      </c>
      <c r="F6" s="5">
        <v>15337789.93</v>
      </c>
      <c r="G6" s="5">
        <f>D6-E6</f>
        <v>76360766.599999994</v>
      </c>
    </row>
    <row r="7" spans="1:7" x14ac:dyDescent="0.2">
      <c r="A7" s="6" t="s">
        <v>2</v>
      </c>
      <c r="B7" s="5">
        <v>3500000</v>
      </c>
      <c r="C7" s="5">
        <v>0</v>
      </c>
      <c r="D7" s="5">
        <f>B7+C7</f>
        <v>3500000</v>
      </c>
      <c r="E7" s="5">
        <v>3000000</v>
      </c>
      <c r="F7" s="5">
        <v>3000000</v>
      </c>
      <c r="G7" s="5">
        <f>D7-E7</f>
        <v>500000</v>
      </c>
    </row>
    <row r="8" spans="1:7" x14ac:dyDescent="0.2">
      <c r="A8" s="6" t="s">
        <v>39</v>
      </c>
      <c r="B8" s="5">
        <v>0</v>
      </c>
      <c r="C8" s="5">
        <v>0</v>
      </c>
      <c r="D8" s="5">
        <f>B8+C8</f>
        <v>0</v>
      </c>
      <c r="E8" s="5">
        <v>0</v>
      </c>
      <c r="F8" s="5">
        <v>0</v>
      </c>
      <c r="G8" s="5">
        <f>D8-E8</f>
        <v>0</v>
      </c>
    </row>
    <row r="9" spans="1:7" x14ac:dyDescent="0.2">
      <c r="A9" s="12" t="s">
        <v>36</v>
      </c>
      <c r="B9" s="15">
        <v>0</v>
      </c>
      <c r="C9" s="15">
        <v>0</v>
      </c>
      <c r="D9" s="15">
        <f>B9+C9</f>
        <v>0</v>
      </c>
      <c r="E9" s="15">
        <v>0</v>
      </c>
      <c r="F9" s="15">
        <v>0</v>
      </c>
      <c r="G9" s="15">
        <f>D9-E9</f>
        <v>0</v>
      </c>
    </row>
    <row r="10" spans="1:7" x14ac:dyDescent="0.2">
      <c r="A10" s="10" t="s">
        <v>50</v>
      </c>
      <c r="B10" s="16">
        <f t="shared" ref="B10:G10" si="0">SUM(B5+B6+B7+B8+B9)</f>
        <v>111189844</v>
      </c>
      <c r="C10" s="16">
        <f t="shared" si="0"/>
        <v>67930128.480000004</v>
      </c>
      <c r="D10" s="16">
        <f t="shared" si="0"/>
        <v>179119972.48000002</v>
      </c>
      <c r="E10" s="16">
        <f t="shared" si="0"/>
        <v>54548884.170000002</v>
      </c>
      <c r="F10" s="16">
        <f t="shared" si="0"/>
        <v>54154195.399999999</v>
      </c>
      <c r="G10" s="16">
        <f t="shared" si="0"/>
        <v>124571088.31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3"/>
  <sheetViews>
    <sheetView showGridLines="0" topLeftCell="A8" workbookViewId="0">
      <selection activeCell="A34" sqref="A34:J3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160</v>
      </c>
      <c r="B1" s="27"/>
      <c r="C1" s="27"/>
      <c r="D1" s="27"/>
      <c r="E1" s="27"/>
      <c r="F1" s="27"/>
      <c r="G1" s="28"/>
    </row>
    <row r="2" spans="1:7" x14ac:dyDescent="0.2">
      <c r="A2" s="32" t="s">
        <v>51</v>
      </c>
      <c r="B2" s="29" t="s">
        <v>57</v>
      </c>
      <c r="C2" s="27"/>
      <c r="D2" s="27"/>
      <c r="E2" s="27"/>
      <c r="F2" s="28"/>
      <c r="G2" s="30" t="s">
        <v>56</v>
      </c>
    </row>
    <row r="3" spans="1:7" ht="24.95" customHeight="1" x14ac:dyDescent="0.2">
      <c r="A3" s="33"/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31"/>
    </row>
    <row r="4" spans="1:7" x14ac:dyDescent="0.2">
      <c r="A4" s="34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22"/>
      <c r="B5" s="7"/>
      <c r="C5" s="7"/>
      <c r="D5" s="7"/>
      <c r="E5" s="7"/>
      <c r="F5" s="7"/>
      <c r="G5" s="7"/>
    </row>
    <row r="6" spans="1:7" x14ac:dyDescent="0.2">
      <c r="A6" s="23" t="s">
        <v>131</v>
      </c>
      <c r="B6" s="5">
        <v>3900710.74</v>
      </c>
      <c r="C6" s="5">
        <v>0</v>
      </c>
      <c r="D6" s="5">
        <f>B6+C6</f>
        <v>3900710.74</v>
      </c>
      <c r="E6" s="5">
        <v>1745921.79</v>
      </c>
      <c r="F6" s="5">
        <v>1745921.79</v>
      </c>
      <c r="G6" s="5">
        <f>D6-E6</f>
        <v>2154788.9500000002</v>
      </c>
    </row>
    <row r="7" spans="1:7" x14ac:dyDescent="0.2">
      <c r="A7" s="23" t="s">
        <v>132</v>
      </c>
      <c r="B7" s="5">
        <v>12580230.08</v>
      </c>
      <c r="C7" s="5">
        <v>3374894.83</v>
      </c>
      <c r="D7" s="5">
        <f t="shared" ref="D7:D12" si="0">B7+C7</f>
        <v>15955124.91</v>
      </c>
      <c r="E7" s="5">
        <v>6229913.54</v>
      </c>
      <c r="F7" s="5">
        <v>6201398.4500000002</v>
      </c>
      <c r="G7" s="5">
        <f t="shared" ref="G7:G12" si="1">D7-E7</f>
        <v>9725211.370000001</v>
      </c>
    </row>
    <row r="8" spans="1:7" x14ac:dyDescent="0.2">
      <c r="A8" s="23" t="s">
        <v>133</v>
      </c>
      <c r="B8" s="5">
        <v>762732.94</v>
      </c>
      <c r="C8" s="5">
        <v>15000</v>
      </c>
      <c r="D8" s="5">
        <f t="shared" si="0"/>
        <v>777732.94</v>
      </c>
      <c r="E8" s="5">
        <v>367230.35</v>
      </c>
      <c r="F8" s="5">
        <v>363473.35</v>
      </c>
      <c r="G8" s="5">
        <f t="shared" si="1"/>
        <v>410502.58999999997</v>
      </c>
    </row>
    <row r="9" spans="1:7" x14ac:dyDescent="0.2">
      <c r="A9" s="23" t="s">
        <v>134</v>
      </c>
      <c r="B9" s="5">
        <v>391340.57</v>
      </c>
      <c r="C9" s="5">
        <v>0</v>
      </c>
      <c r="D9" s="5">
        <f t="shared" si="0"/>
        <v>391340.57</v>
      </c>
      <c r="E9" s="5">
        <v>141690.79</v>
      </c>
      <c r="F9" s="5">
        <v>141690.79</v>
      </c>
      <c r="G9" s="5">
        <f t="shared" si="1"/>
        <v>249649.78</v>
      </c>
    </row>
    <row r="10" spans="1:7" x14ac:dyDescent="0.2">
      <c r="A10" s="23" t="s">
        <v>135</v>
      </c>
      <c r="B10" s="5">
        <v>6990667.8799999999</v>
      </c>
      <c r="C10" s="5">
        <v>135752</v>
      </c>
      <c r="D10" s="5">
        <f t="shared" si="0"/>
        <v>7126419.8799999999</v>
      </c>
      <c r="E10" s="5">
        <v>4669537.34</v>
      </c>
      <c r="F10" s="5">
        <v>4659164.7699999996</v>
      </c>
      <c r="G10" s="5">
        <f t="shared" si="1"/>
        <v>2456882.54</v>
      </c>
    </row>
    <row r="11" spans="1:7" x14ac:dyDescent="0.2">
      <c r="A11" s="23" t="s">
        <v>136</v>
      </c>
      <c r="B11" s="5">
        <v>983062.41</v>
      </c>
      <c r="C11" s="5">
        <v>0</v>
      </c>
      <c r="D11" s="5">
        <f t="shared" si="0"/>
        <v>983062.41</v>
      </c>
      <c r="E11" s="5">
        <v>355797.06</v>
      </c>
      <c r="F11" s="5">
        <v>355134.06</v>
      </c>
      <c r="G11" s="5">
        <f t="shared" si="1"/>
        <v>627265.35000000009</v>
      </c>
    </row>
    <row r="12" spans="1:7" x14ac:dyDescent="0.2">
      <c r="A12" s="23" t="s">
        <v>137</v>
      </c>
      <c r="B12" s="5">
        <v>33867955.93</v>
      </c>
      <c r="C12" s="5">
        <v>55900031.229999997</v>
      </c>
      <c r="D12" s="5">
        <f t="shared" si="0"/>
        <v>89767987.159999996</v>
      </c>
      <c r="E12" s="5">
        <v>16066737.57</v>
      </c>
      <c r="F12" s="5">
        <v>16046459.779999999</v>
      </c>
      <c r="G12" s="5">
        <f t="shared" si="1"/>
        <v>73701249.590000004</v>
      </c>
    </row>
    <row r="13" spans="1:7" x14ac:dyDescent="0.2">
      <c r="A13" s="23" t="s">
        <v>138</v>
      </c>
      <c r="B13" s="5">
        <v>5775023.8600000003</v>
      </c>
      <c r="C13" s="5">
        <v>-410527.51</v>
      </c>
      <c r="D13" s="5">
        <f t="shared" ref="D13" si="2">B13+C13</f>
        <v>5364496.3500000006</v>
      </c>
      <c r="E13" s="5">
        <v>924479.05</v>
      </c>
      <c r="F13" s="5">
        <v>921685.39</v>
      </c>
      <c r="G13" s="5">
        <f t="shared" ref="G13" si="3">D13-E13</f>
        <v>4440017.3000000007</v>
      </c>
    </row>
    <row r="14" spans="1:7" x14ac:dyDescent="0.2">
      <c r="A14" s="23" t="s">
        <v>139</v>
      </c>
      <c r="B14" s="5">
        <v>2352273.86</v>
      </c>
      <c r="C14" s="5">
        <v>1111500</v>
      </c>
      <c r="D14" s="5">
        <f t="shared" ref="D14" si="4">B14+C14</f>
        <v>3463773.86</v>
      </c>
      <c r="E14" s="5">
        <v>1033553.99</v>
      </c>
      <c r="F14" s="5">
        <v>1015702.49</v>
      </c>
      <c r="G14" s="5">
        <f t="shared" ref="G14" si="5">D14-E14</f>
        <v>2430219.87</v>
      </c>
    </row>
    <row r="15" spans="1:7" x14ac:dyDescent="0.2">
      <c r="A15" s="23" t="s">
        <v>140</v>
      </c>
      <c r="B15" s="5">
        <v>3080221.51</v>
      </c>
      <c r="C15" s="5">
        <v>61190</v>
      </c>
      <c r="D15" s="5">
        <f t="shared" ref="D15" si="6">B15+C15</f>
        <v>3141411.51</v>
      </c>
      <c r="E15" s="5">
        <v>1436069.84</v>
      </c>
      <c r="F15" s="5">
        <v>1410667.29</v>
      </c>
      <c r="G15" s="5">
        <f t="shared" ref="G15" si="7">D15-E15</f>
        <v>1705341.6699999997</v>
      </c>
    </row>
    <row r="16" spans="1:7" x14ac:dyDescent="0.2">
      <c r="A16" s="23" t="s">
        <v>141</v>
      </c>
      <c r="B16" s="5">
        <v>1304436.42</v>
      </c>
      <c r="C16" s="5">
        <v>72000</v>
      </c>
      <c r="D16" s="5">
        <f t="shared" ref="D16" si="8">B16+C16</f>
        <v>1376436.42</v>
      </c>
      <c r="E16" s="5">
        <v>560020.29</v>
      </c>
      <c r="F16" s="5">
        <v>553832.29</v>
      </c>
      <c r="G16" s="5">
        <f t="shared" ref="G16" si="9">D16-E16</f>
        <v>816416.12999999989</v>
      </c>
    </row>
    <row r="17" spans="1:7" x14ac:dyDescent="0.2">
      <c r="A17" s="23" t="s">
        <v>142</v>
      </c>
      <c r="B17" s="5">
        <v>369266.16</v>
      </c>
      <c r="C17" s="5">
        <v>46500</v>
      </c>
      <c r="D17" s="5">
        <f t="shared" ref="D17" si="10">B17+C17</f>
        <v>415766.16</v>
      </c>
      <c r="E17" s="5">
        <v>182700.92</v>
      </c>
      <c r="F17" s="5">
        <v>182700.92</v>
      </c>
      <c r="G17" s="5">
        <f t="shared" ref="G17" si="11">D17-E17</f>
        <v>233065.23999999996</v>
      </c>
    </row>
    <row r="18" spans="1:7" x14ac:dyDescent="0.2">
      <c r="A18" s="23" t="s">
        <v>143</v>
      </c>
      <c r="B18" s="5">
        <v>1646380.09</v>
      </c>
      <c r="C18" s="5">
        <v>81334</v>
      </c>
      <c r="D18" s="5">
        <f t="shared" ref="D18" si="12">B18+C18</f>
        <v>1727714.09</v>
      </c>
      <c r="E18" s="5">
        <v>676530.73</v>
      </c>
      <c r="F18" s="5">
        <v>676050.93</v>
      </c>
      <c r="G18" s="5">
        <f t="shared" ref="G18" si="13">D18-E18</f>
        <v>1051183.3600000001</v>
      </c>
    </row>
    <row r="19" spans="1:7" x14ac:dyDescent="0.2">
      <c r="A19" s="23" t="s">
        <v>144</v>
      </c>
      <c r="B19" s="5">
        <v>2477971.14</v>
      </c>
      <c r="C19" s="5">
        <v>2750000</v>
      </c>
      <c r="D19" s="5">
        <f t="shared" ref="D19" si="14">B19+C19</f>
        <v>5227971.1400000006</v>
      </c>
      <c r="E19" s="5">
        <v>1701071.9</v>
      </c>
      <c r="F19" s="5">
        <v>1673407.43</v>
      </c>
      <c r="G19" s="5">
        <f t="shared" ref="G19" si="15">D19-E19</f>
        <v>3526899.2400000007</v>
      </c>
    </row>
    <row r="20" spans="1:7" x14ac:dyDescent="0.2">
      <c r="A20" s="23" t="s">
        <v>145</v>
      </c>
      <c r="B20" s="5">
        <v>2792191.68</v>
      </c>
      <c r="C20" s="5">
        <v>0</v>
      </c>
      <c r="D20" s="5">
        <f t="shared" ref="D20" si="16">B20+C20</f>
        <v>2792191.68</v>
      </c>
      <c r="E20" s="5">
        <v>1097795.3600000001</v>
      </c>
      <c r="F20" s="5">
        <v>1061579.3600000001</v>
      </c>
      <c r="G20" s="5">
        <f t="shared" ref="G20" si="17">D20-E20</f>
        <v>1694396.32</v>
      </c>
    </row>
    <row r="21" spans="1:7" x14ac:dyDescent="0.2">
      <c r="A21" s="23" t="s">
        <v>146</v>
      </c>
      <c r="B21" s="5">
        <v>136271.16</v>
      </c>
      <c r="C21" s="5">
        <v>0</v>
      </c>
      <c r="D21" s="5">
        <f t="shared" ref="D21" si="18">B21+C21</f>
        <v>136271.16</v>
      </c>
      <c r="E21" s="5">
        <v>14193.9</v>
      </c>
      <c r="F21" s="5">
        <v>14193.9</v>
      </c>
      <c r="G21" s="5">
        <f t="shared" ref="G21" si="19">D21-E21</f>
        <v>122077.26000000001</v>
      </c>
    </row>
    <row r="22" spans="1:7" x14ac:dyDescent="0.2">
      <c r="A22" s="23" t="s">
        <v>147</v>
      </c>
      <c r="B22" s="5">
        <v>4804204.99</v>
      </c>
      <c r="C22" s="5">
        <v>3664008.22</v>
      </c>
      <c r="D22" s="5">
        <f t="shared" ref="D22" si="20">B22+C22</f>
        <v>8468213.2100000009</v>
      </c>
      <c r="E22" s="5">
        <v>5220022.33</v>
      </c>
      <c r="F22" s="5">
        <v>5211226.53</v>
      </c>
      <c r="G22" s="5">
        <f t="shared" ref="G22" si="21">D22-E22</f>
        <v>3248190.8800000008</v>
      </c>
    </row>
    <row r="23" spans="1:7" x14ac:dyDescent="0.2">
      <c r="A23" s="23" t="s">
        <v>148</v>
      </c>
      <c r="B23" s="5">
        <v>165336.06</v>
      </c>
      <c r="C23" s="5">
        <v>0</v>
      </c>
      <c r="D23" s="5">
        <f t="shared" ref="D23" si="22">B23+C23</f>
        <v>165336.06</v>
      </c>
      <c r="E23" s="5">
        <v>74546.53</v>
      </c>
      <c r="F23" s="5">
        <v>74546.53</v>
      </c>
      <c r="G23" s="5">
        <f t="shared" ref="G23" si="23">D23-E23</f>
        <v>90789.53</v>
      </c>
    </row>
    <row r="24" spans="1:7" x14ac:dyDescent="0.2">
      <c r="A24" s="23" t="s">
        <v>149</v>
      </c>
      <c r="B24" s="5">
        <v>204634.35</v>
      </c>
      <c r="C24" s="5">
        <v>0</v>
      </c>
      <c r="D24" s="5">
        <f t="shared" ref="D24" si="24">B24+C24</f>
        <v>204634.35</v>
      </c>
      <c r="E24" s="5">
        <v>30316.2</v>
      </c>
      <c r="F24" s="5">
        <v>30316.2</v>
      </c>
      <c r="G24" s="5">
        <f t="shared" ref="G24" si="25">D24-E24</f>
        <v>174318.15</v>
      </c>
    </row>
    <row r="25" spans="1:7" x14ac:dyDescent="0.2">
      <c r="A25" s="23" t="s">
        <v>150</v>
      </c>
      <c r="B25" s="5">
        <v>13572304.59</v>
      </c>
      <c r="C25" s="5">
        <v>491000</v>
      </c>
      <c r="D25" s="5">
        <f t="shared" ref="D25" si="26">B25+C25</f>
        <v>14063304.59</v>
      </c>
      <c r="E25" s="5">
        <v>5836416.4199999999</v>
      </c>
      <c r="F25" s="5">
        <v>5638294.3300000001</v>
      </c>
      <c r="G25" s="5">
        <f t="shared" ref="G25" si="27">D25-E25</f>
        <v>8226888.1699999999</v>
      </c>
    </row>
    <row r="26" spans="1:7" x14ac:dyDescent="0.2">
      <c r="A26" s="23" t="s">
        <v>151</v>
      </c>
      <c r="B26" s="5">
        <v>391698.86</v>
      </c>
      <c r="C26" s="5">
        <v>39498</v>
      </c>
      <c r="D26" s="5">
        <f t="shared" ref="D26" si="28">B26+C26</f>
        <v>431196.86</v>
      </c>
      <c r="E26" s="5">
        <v>221389.17</v>
      </c>
      <c r="F26" s="5">
        <v>220928.27</v>
      </c>
      <c r="G26" s="5">
        <f t="shared" ref="G26" si="29">D26-E26</f>
        <v>209807.68999999997</v>
      </c>
    </row>
    <row r="27" spans="1:7" x14ac:dyDescent="0.2">
      <c r="A27" s="23" t="s">
        <v>152</v>
      </c>
      <c r="B27" s="5">
        <v>351415.86</v>
      </c>
      <c r="C27" s="5">
        <v>20000</v>
      </c>
      <c r="D27" s="5">
        <f t="shared" ref="D27" si="30">B27+C27</f>
        <v>371415.86</v>
      </c>
      <c r="E27" s="5">
        <v>134468.1</v>
      </c>
      <c r="F27" s="5">
        <v>134247.1</v>
      </c>
      <c r="G27" s="5">
        <f t="shared" ref="G27" si="31">D27-E27</f>
        <v>236947.75999999998</v>
      </c>
    </row>
    <row r="28" spans="1:7" x14ac:dyDescent="0.2">
      <c r="A28" s="23" t="s">
        <v>153</v>
      </c>
      <c r="B28" s="5">
        <v>1185292.8</v>
      </c>
      <c r="C28" s="5">
        <v>302947.71000000002</v>
      </c>
      <c r="D28" s="5">
        <f t="shared" ref="D28" si="32">B28+C28</f>
        <v>1488240.51</v>
      </c>
      <c r="E28" s="5">
        <v>813837</v>
      </c>
      <c r="F28" s="5">
        <v>812732</v>
      </c>
      <c r="G28" s="5">
        <f t="shared" ref="G28" si="33">D28-E28</f>
        <v>674403.51</v>
      </c>
    </row>
    <row r="29" spans="1:7" x14ac:dyDescent="0.2">
      <c r="A29" s="23" t="s">
        <v>154</v>
      </c>
      <c r="B29" s="5">
        <v>961273.85</v>
      </c>
      <c r="C29" s="5">
        <v>-380000</v>
      </c>
      <c r="D29" s="5">
        <f t="shared" ref="D29" si="34">B29+C29</f>
        <v>581273.85</v>
      </c>
      <c r="E29" s="5">
        <v>140607.78</v>
      </c>
      <c r="F29" s="5">
        <v>137301.65</v>
      </c>
      <c r="G29" s="5">
        <f t="shared" ref="G29" si="35">D29-E29</f>
        <v>440666.06999999995</v>
      </c>
    </row>
    <row r="30" spans="1:7" x14ac:dyDescent="0.2">
      <c r="A30" s="23" t="s">
        <v>155</v>
      </c>
      <c r="B30" s="5">
        <v>481327.48</v>
      </c>
      <c r="C30" s="5">
        <v>3000</v>
      </c>
      <c r="D30" s="5">
        <f t="shared" ref="D30" si="36">B30+C30</f>
        <v>484327.48</v>
      </c>
      <c r="E30" s="5">
        <v>213574.08</v>
      </c>
      <c r="F30" s="5">
        <v>213132.08</v>
      </c>
      <c r="G30" s="5">
        <f t="shared" ref="G30" si="37">D30-E30</f>
        <v>270753.40000000002</v>
      </c>
    </row>
    <row r="31" spans="1:7" x14ac:dyDescent="0.2">
      <c r="A31" s="23" t="s">
        <v>156</v>
      </c>
      <c r="B31" s="5">
        <v>1388274.21</v>
      </c>
      <c r="C31" s="5">
        <v>652000</v>
      </c>
      <c r="D31" s="5">
        <f t="shared" ref="D31" si="38">B31+C31</f>
        <v>2040274.21</v>
      </c>
      <c r="E31" s="5">
        <v>548609.88</v>
      </c>
      <c r="F31" s="5">
        <v>546555.46</v>
      </c>
      <c r="G31" s="5">
        <f t="shared" ref="G31" si="39">D31-E31</f>
        <v>1491664.33</v>
      </c>
    </row>
    <row r="32" spans="1:7" x14ac:dyDescent="0.2">
      <c r="A32" s="23" t="s">
        <v>157</v>
      </c>
      <c r="B32" s="5">
        <v>6397619.0099999998</v>
      </c>
      <c r="C32" s="5">
        <v>0</v>
      </c>
      <c r="D32" s="5">
        <f t="shared" ref="D32" si="40">B32+C32</f>
        <v>6397619.0099999998</v>
      </c>
      <c r="E32" s="5">
        <v>3198989.52</v>
      </c>
      <c r="F32" s="5">
        <v>3198989.52</v>
      </c>
      <c r="G32" s="5">
        <f t="shared" ref="G32" si="41">D32-E32</f>
        <v>3198629.4899999998</v>
      </c>
    </row>
    <row r="33" spans="1:7" x14ac:dyDescent="0.2">
      <c r="A33" s="23" t="s">
        <v>158</v>
      </c>
      <c r="B33" s="5">
        <v>1825725.51</v>
      </c>
      <c r="C33" s="5">
        <v>0</v>
      </c>
      <c r="D33" s="5">
        <f t="shared" ref="D33" si="42">B33+C33</f>
        <v>1825725.51</v>
      </c>
      <c r="E33" s="5">
        <v>912862.74</v>
      </c>
      <c r="F33" s="5">
        <v>912862.74</v>
      </c>
      <c r="G33" s="5">
        <f t="shared" ref="G33" si="43">D33-E33</f>
        <v>912862.77</v>
      </c>
    </row>
    <row r="34" spans="1:7" x14ac:dyDescent="0.2">
      <c r="A34" s="23" t="s">
        <v>159</v>
      </c>
      <c r="B34" s="5">
        <v>50000</v>
      </c>
      <c r="C34" s="5">
        <v>0</v>
      </c>
      <c r="D34" s="5">
        <f t="shared" ref="D34" si="44">B34+C34</f>
        <v>50000</v>
      </c>
      <c r="E34" s="5">
        <v>0</v>
      </c>
      <c r="F34" s="5">
        <v>0</v>
      </c>
      <c r="G34" s="5">
        <f t="shared" ref="G34" si="45">D34-E34</f>
        <v>50000</v>
      </c>
    </row>
    <row r="35" spans="1:7" x14ac:dyDescent="0.2">
      <c r="A35" s="23"/>
      <c r="B35" s="5"/>
      <c r="C35" s="5"/>
      <c r="D35" s="5"/>
      <c r="E35" s="5"/>
      <c r="F35" s="5"/>
      <c r="G35" s="5"/>
    </row>
    <row r="36" spans="1:7" x14ac:dyDescent="0.2">
      <c r="A36" s="11" t="s">
        <v>50</v>
      </c>
      <c r="B36" s="17">
        <f t="shared" ref="B36:G36" si="46">SUM(B6:B35)</f>
        <v>111189844</v>
      </c>
      <c r="C36" s="17">
        <f t="shared" si="46"/>
        <v>67930128.479999989</v>
      </c>
      <c r="D36" s="17">
        <f t="shared" si="46"/>
        <v>179119972.47999999</v>
      </c>
      <c r="E36" s="17">
        <f t="shared" si="46"/>
        <v>54548884.170000002</v>
      </c>
      <c r="F36" s="17">
        <f t="shared" si="46"/>
        <v>54154195.400000006</v>
      </c>
      <c r="G36" s="17">
        <f t="shared" si="46"/>
        <v>124571088.30999999</v>
      </c>
    </row>
    <row r="39" spans="1:7" ht="45" customHeight="1" x14ac:dyDescent="0.2">
      <c r="A39" s="29" t="s">
        <v>161</v>
      </c>
      <c r="B39" s="27"/>
      <c r="C39" s="27"/>
      <c r="D39" s="27"/>
      <c r="E39" s="27"/>
      <c r="F39" s="27"/>
      <c r="G39" s="28"/>
    </row>
    <row r="40" spans="1:7" x14ac:dyDescent="0.2">
      <c r="A40" s="32" t="s">
        <v>51</v>
      </c>
      <c r="B40" s="29" t="s">
        <v>57</v>
      </c>
      <c r="C40" s="27"/>
      <c r="D40" s="27"/>
      <c r="E40" s="27"/>
      <c r="F40" s="28"/>
      <c r="G40" s="30" t="s">
        <v>56</v>
      </c>
    </row>
    <row r="41" spans="1:7" ht="22.5" x14ac:dyDescent="0.2">
      <c r="A41" s="33"/>
      <c r="B41" s="2" t="s">
        <v>52</v>
      </c>
      <c r="C41" s="2" t="s">
        <v>117</v>
      </c>
      <c r="D41" s="2" t="s">
        <v>53</v>
      </c>
      <c r="E41" s="2" t="s">
        <v>54</v>
      </c>
      <c r="F41" s="2" t="s">
        <v>55</v>
      </c>
      <c r="G41" s="31"/>
    </row>
    <row r="42" spans="1:7" x14ac:dyDescent="0.2">
      <c r="A42" s="34"/>
      <c r="B42" s="3">
        <v>1</v>
      </c>
      <c r="C42" s="3">
        <v>2</v>
      </c>
      <c r="D42" s="3" t="s">
        <v>118</v>
      </c>
      <c r="E42" s="3">
        <v>4</v>
      </c>
      <c r="F42" s="3">
        <v>5</v>
      </c>
      <c r="G42" s="3" t="s">
        <v>119</v>
      </c>
    </row>
    <row r="43" spans="1:7" x14ac:dyDescent="0.2">
      <c r="A43" s="24" t="s">
        <v>8</v>
      </c>
      <c r="B43" s="5">
        <v>0</v>
      </c>
      <c r="C43" s="5">
        <v>0</v>
      </c>
      <c r="D43" s="5">
        <f>B43+C43</f>
        <v>0</v>
      </c>
      <c r="E43" s="5">
        <v>0</v>
      </c>
      <c r="F43" s="5">
        <v>0</v>
      </c>
      <c r="G43" s="5">
        <f>D43-E43</f>
        <v>0</v>
      </c>
    </row>
    <row r="44" spans="1:7" x14ac:dyDescent="0.2">
      <c r="A44" s="24" t="s">
        <v>9</v>
      </c>
      <c r="B44" s="5">
        <v>0</v>
      </c>
      <c r="C44" s="5">
        <v>0</v>
      </c>
      <c r="D44" s="5">
        <f t="shared" ref="D44:D46" si="47">B44+C44</f>
        <v>0</v>
      </c>
      <c r="E44" s="5">
        <v>0</v>
      </c>
      <c r="F44" s="5">
        <v>0</v>
      </c>
      <c r="G44" s="5">
        <f t="shared" ref="G44:G46" si="48">D44-E44</f>
        <v>0</v>
      </c>
    </row>
    <row r="45" spans="1:7" x14ac:dyDescent="0.2">
      <c r="A45" s="24" t="s">
        <v>10</v>
      </c>
      <c r="B45" s="5">
        <v>0</v>
      </c>
      <c r="C45" s="5">
        <v>0</v>
      </c>
      <c r="D45" s="5">
        <f t="shared" si="47"/>
        <v>0</v>
      </c>
      <c r="E45" s="5">
        <v>0</v>
      </c>
      <c r="F45" s="5">
        <v>0</v>
      </c>
      <c r="G45" s="5">
        <f t="shared" si="48"/>
        <v>0</v>
      </c>
    </row>
    <row r="46" spans="1:7" x14ac:dyDescent="0.2">
      <c r="A46" s="24" t="s">
        <v>121</v>
      </c>
      <c r="B46" s="5">
        <v>0</v>
      </c>
      <c r="C46" s="5">
        <v>0</v>
      </c>
      <c r="D46" s="5">
        <f t="shared" si="47"/>
        <v>0</v>
      </c>
      <c r="E46" s="5">
        <v>0</v>
      </c>
      <c r="F46" s="5">
        <v>0</v>
      </c>
      <c r="G46" s="5">
        <f t="shared" si="48"/>
        <v>0</v>
      </c>
    </row>
    <row r="47" spans="1:7" x14ac:dyDescent="0.2">
      <c r="A47" s="11" t="s">
        <v>50</v>
      </c>
      <c r="B47" s="17">
        <f t="shared" ref="B47:G47" si="49">SUM(B43:B46)</f>
        <v>0</v>
      </c>
      <c r="C47" s="17">
        <f t="shared" si="49"/>
        <v>0</v>
      </c>
      <c r="D47" s="17">
        <f t="shared" si="49"/>
        <v>0</v>
      </c>
      <c r="E47" s="17">
        <f t="shared" si="49"/>
        <v>0</v>
      </c>
      <c r="F47" s="17">
        <f t="shared" si="49"/>
        <v>0</v>
      </c>
      <c r="G47" s="17">
        <f t="shared" si="49"/>
        <v>0</v>
      </c>
    </row>
    <row r="50" spans="1:7" ht="45" customHeight="1" x14ac:dyDescent="0.2">
      <c r="A50" s="29" t="s">
        <v>162</v>
      </c>
      <c r="B50" s="27"/>
      <c r="C50" s="27"/>
      <c r="D50" s="27"/>
      <c r="E50" s="27"/>
      <c r="F50" s="27"/>
      <c r="G50" s="28"/>
    </row>
    <row r="51" spans="1:7" x14ac:dyDescent="0.2">
      <c r="A51" s="32" t="s">
        <v>51</v>
      </c>
      <c r="B51" s="29" t="s">
        <v>57</v>
      </c>
      <c r="C51" s="27"/>
      <c r="D51" s="27"/>
      <c r="E51" s="27"/>
      <c r="F51" s="28"/>
      <c r="G51" s="30" t="s">
        <v>56</v>
      </c>
    </row>
    <row r="52" spans="1:7" ht="22.5" x14ac:dyDescent="0.2">
      <c r="A52" s="33"/>
      <c r="B52" s="2" t="s">
        <v>52</v>
      </c>
      <c r="C52" s="2" t="s">
        <v>117</v>
      </c>
      <c r="D52" s="2" t="s">
        <v>53</v>
      </c>
      <c r="E52" s="2" t="s">
        <v>54</v>
      </c>
      <c r="F52" s="2" t="s">
        <v>55</v>
      </c>
      <c r="G52" s="31"/>
    </row>
    <row r="53" spans="1:7" x14ac:dyDescent="0.2">
      <c r="A53" s="34"/>
      <c r="B53" s="3">
        <v>1</v>
      </c>
      <c r="C53" s="3">
        <v>2</v>
      </c>
      <c r="D53" s="3" t="s">
        <v>118</v>
      </c>
      <c r="E53" s="3">
        <v>4</v>
      </c>
      <c r="F53" s="3">
        <v>5</v>
      </c>
      <c r="G53" s="3" t="s">
        <v>119</v>
      </c>
    </row>
    <row r="54" spans="1:7" x14ac:dyDescent="0.2">
      <c r="A54" s="25" t="s">
        <v>12</v>
      </c>
      <c r="B54" s="5">
        <v>0</v>
      </c>
      <c r="C54" s="5">
        <v>0</v>
      </c>
      <c r="D54" s="5">
        <f t="shared" ref="D54:D60" si="50">B54+C54</f>
        <v>0</v>
      </c>
      <c r="E54" s="5">
        <v>0</v>
      </c>
      <c r="F54" s="5">
        <v>0</v>
      </c>
      <c r="G54" s="5">
        <f t="shared" ref="G54:G60" si="51">D54-E54</f>
        <v>0</v>
      </c>
    </row>
    <row r="55" spans="1:7" x14ac:dyDescent="0.2">
      <c r="A55" s="25" t="s">
        <v>11</v>
      </c>
      <c r="B55" s="5">
        <v>0</v>
      </c>
      <c r="C55" s="5">
        <v>0</v>
      </c>
      <c r="D55" s="5">
        <f t="shared" si="50"/>
        <v>0</v>
      </c>
      <c r="E55" s="5">
        <v>0</v>
      </c>
      <c r="F55" s="5">
        <v>0</v>
      </c>
      <c r="G55" s="5">
        <f t="shared" si="51"/>
        <v>0</v>
      </c>
    </row>
    <row r="56" spans="1:7" x14ac:dyDescent="0.2">
      <c r="A56" s="25" t="s">
        <v>13</v>
      </c>
      <c r="B56" s="5">
        <v>0</v>
      </c>
      <c r="C56" s="5">
        <v>0</v>
      </c>
      <c r="D56" s="5">
        <f t="shared" si="50"/>
        <v>0</v>
      </c>
      <c r="E56" s="5">
        <v>0</v>
      </c>
      <c r="F56" s="5">
        <v>0</v>
      </c>
      <c r="G56" s="5">
        <f t="shared" si="51"/>
        <v>0</v>
      </c>
    </row>
    <row r="57" spans="1:7" x14ac:dyDescent="0.2">
      <c r="A57" s="25" t="s">
        <v>25</v>
      </c>
      <c r="B57" s="5">
        <v>0</v>
      </c>
      <c r="C57" s="5">
        <v>0</v>
      </c>
      <c r="D57" s="5">
        <f t="shared" si="50"/>
        <v>0</v>
      </c>
      <c r="E57" s="5">
        <v>0</v>
      </c>
      <c r="F57" s="5">
        <v>0</v>
      </c>
      <c r="G57" s="5">
        <f t="shared" si="51"/>
        <v>0</v>
      </c>
    </row>
    <row r="58" spans="1:7" ht="11.25" customHeight="1" x14ac:dyDescent="0.2">
      <c r="A58" s="25" t="s">
        <v>26</v>
      </c>
      <c r="B58" s="5">
        <v>0</v>
      </c>
      <c r="C58" s="5">
        <v>0</v>
      </c>
      <c r="D58" s="5">
        <f t="shared" si="50"/>
        <v>0</v>
      </c>
      <c r="E58" s="5">
        <v>0</v>
      </c>
      <c r="F58" s="5">
        <v>0</v>
      </c>
      <c r="G58" s="5">
        <f t="shared" si="51"/>
        <v>0</v>
      </c>
    </row>
    <row r="59" spans="1:7" x14ac:dyDescent="0.2">
      <c r="A59" s="25" t="s">
        <v>128</v>
      </c>
      <c r="B59" s="5">
        <v>0</v>
      </c>
      <c r="C59" s="5">
        <v>0</v>
      </c>
      <c r="D59" s="5">
        <f t="shared" si="50"/>
        <v>0</v>
      </c>
      <c r="E59" s="5">
        <v>0</v>
      </c>
      <c r="F59" s="5">
        <v>0</v>
      </c>
      <c r="G59" s="5">
        <f t="shared" si="51"/>
        <v>0</v>
      </c>
    </row>
    <row r="60" spans="1:7" x14ac:dyDescent="0.2">
      <c r="A60" s="25" t="s">
        <v>14</v>
      </c>
      <c r="B60" s="5">
        <v>0</v>
      </c>
      <c r="C60" s="5">
        <v>0</v>
      </c>
      <c r="D60" s="5">
        <f t="shared" si="50"/>
        <v>0</v>
      </c>
      <c r="E60" s="5">
        <v>0</v>
      </c>
      <c r="F60" s="5">
        <v>0</v>
      </c>
      <c r="G60" s="5">
        <f t="shared" si="51"/>
        <v>0</v>
      </c>
    </row>
    <row r="61" spans="1:7" x14ac:dyDescent="0.2">
      <c r="A61" s="11" t="s">
        <v>50</v>
      </c>
      <c r="B61" s="17">
        <f t="shared" ref="B61:G61" si="52">SUM(B54:B60)</f>
        <v>0</v>
      </c>
      <c r="C61" s="17">
        <f t="shared" si="52"/>
        <v>0</v>
      </c>
      <c r="D61" s="17">
        <f t="shared" si="52"/>
        <v>0</v>
      </c>
      <c r="E61" s="17">
        <f t="shared" si="52"/>
        <v>0</v>
      </c>
      <c r="F61" s="17">
        <f t="shared" si="52"/>
        <v>0</v>
      </c>
      <c r="G61" s="17">
        <f t="shared" si="52"/>
        <v>0</v>
      </c>
    </row>
    <row r="63" spans="1:7" x14ac:dyDescent="0.2">
      <c r="A63" s="1" t="s">
        <v>120</v>
      </c>
    </row>
  </sheetData>
  <sheetProtection formatCells="0" formatColumns="0" formatRows="0" insertRows="0" deleteRows="0" autoFilter="0"/>
  <mergeCells count="12">
    <mergeCell ref="B51:F51"/>
    <mergeCell ref="G51:G52"/>
    <mergeCell ref="B40:F40"/>
    <mergeCell ref="G40:G41"/>
    <mergeCell ref="A50:G50"/>
    <mergeCell ref="A40:A42"/>
    <mergeCell ref="A51:A53"/>
    <mergeCell ref="B2:F2"/>
    <mergeCell ref="G2:G3"/>
    <mergeCell ref="A1:G1"/>
    <mergeCell ref="A39:G39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tabSelected="1" workbookViewId="0">
      <selection activeCell="A40" sqref="A4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9" t="s">
        <v>163</v>
      </c>
      <c r="B1" s="27"/>
      <c r="C1" s="27"/>
      <c r="D1" s="27"/>
      <c r="E1" s="27"/>
      <c r="F1" s="27"/>
      <c r="G1" s="28"/>
    </row>
    <row r="2" spans="1:7" x14ac:dyDescent="0.2">
      <c r="A2" s="32" t="s">
        <v>51</v>
      </c>
      <c r="B2" s="29" t="s">
        <v>57</v>
      </c>
      <c r="C2" s="27"/>
      <c r="D2" s="27"/>
      <c r="E2" s="27"/>
      <c r="F2" s="28"/>
      <c r="G2" s="30" t="s">
        <v>56</v>
      </c>
    </row>
    <row r="3" spans="1:7" ht="24.95" customHeight="1" x14ac:dyDescent="0.2">
      <c r="A3" s="33"/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31"/>
    </row>
    <row r="4" spans="1:7" x14ac:dyDescent="0.2">
      <c r="A4" s="34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8" t="s">
        <v>15</v>
      </c>
      <c r="B5" s="14">
        <f t="shared" ref="B5:G5" si="0">SUM(B6:B13)</f>
        <v>42274356.150000006</v>
      </c>
      <c r="C5" s="14">
        <f t="shared" si="0"/>
        <v>4186978.83</v>
      </c>
      <c r="D5" s="14">
        <f t="shared" si="0"/>
        <v>46461334.980000004</v>
      </c>
      <c r="E5" s="14">
        <f t="shared" si="0"/>
        <v>20671018.390000001</v>
      </c>
      <c r="F5" s="14">
        <f t="shared" si="0"/>
        <v>20428205.940000005</v>
      </c>
      <c r="G5" s="14">
        <f t="shared" si="0"/>
        <v>25790316.59</v>
      </c>
    </row>
    <row r="6" spans="1:7" x14ac:dyDescent="0.2">
      <c r="A6" s="26" t="s">
        <v>40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26" t="s">
        <v>16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26" t="s">
        <v>122</v>
      </c>
      <c r="B8" s="5">
        <v>19304038.57</v>
      </c>
      <c r="C8" s="5">
        <v>3392894.83</v>
      </c>
      <c r="D8" s="5">
        <f t="shared" si="1"/>
        <v>22696933.399999999</v>
      </c>
      <c r="E8" s="5">
        <v>9084443.8100000005</v>
      </c>
      <c r="F8" s="5">
        <v>9051066.7200000007</v>
      </c>
      <c r="G8" s="5">
        <f t="shared" si="2"/>
        <v>13612489.589999998</v>
      </c>
    </row>
    <row r="9" spans="1:7" x14ac:dyDescent="0.2">
      <c r="A9" s="26" t="s">
        <v>3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6" t="s">
        <v>22</v>
      </c>
      <c r="B10" s="5">
        <v>7382366.7400000002</v>
      </c>
      <c r="C10" s="5">
        <v>175250</v>
      </c>
      <c r="D10" s="5">
        <f t="shared" si="1"/>
        <v>7557616.7400000002</v>
      </c>
      <c r="E10" s="5">
        <v>4890926.51</v>
      </c>
      <c r="F10" s="5">
        <v>4880093.04</v>
      </c>
      <c r="G10" s="5">
        <f t="shared" si="2"/>
        <v>2666690.2300000004</v>
      </c>
    </row>
    <row r="11" spans="1:7" x14ac:dyDescent="0.2">
      <c r="A11" s="26" t="s">
        <v>17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6" t="s">
        <v>41</v>
      </c>
      <c r="B12" s="5">
        <v>13572304.59</v>
      </c>
      <c r="C12" s="5">
        <v>491000</v>
      </c>
      <c r="D12" s="5">
        <f t="shared" si="1"/>
        <v>14063304.59</v>
      </c>
      <c r="E12" s="5">
        <v>5836416.4199999999</v>
      </c>
      <c r="F12" s="5">
        <v>5638294.3300000001</v>
      </c>
      <c r="G12" s="5">
        <f t="shared" si="2"/>
        <v>8226888.1699999999</v>
      </c>
    </row>
    <row r="13" spans="1:7" x14ac:dyDescent="0.2">
      <c r="A13" s="26" t="s">
        <v>18</v>
      </c>
      <c r="B13" s="5">
        <v>2015646.25</v>
      </c>
      <c r="C13" s="5">
        <v>127834</v>
      </c>
      <c r="D13" s="5">
        <f t="shared" si="1"/>
        <v>2143480.25</v>
      </c>
      <c r="E13" s="5">
        <v>859231.65</v>
      </c>
      <c r="F13" s="5">
        <v>858751.85</v>
      </c>
      <c r="G13" s="5">
        <f t="shared" si="2"/>
        <v>1284248.6000000001</v>
      </c>
    </row>
    <row r="14" spans="1:7" x14ac:dyDescent="0.2">
      <c r="A14" s="8" t="s">
        <v>19</v>
      </c>
      <c r="B14" s="14">
        <f t="shared" ref="B14:G14" si="3">SUM(B15:B21)</f>
        <v>65026505.329999998</v>
      </c>
      <c r="C14" s="14">
        <f t="shared" si="3"/>
        <v>62308701.939999998</v>
      </c>
      <c r="D14" s="14">
        <f t="shared" si="3"/>
        <v>127335207.27000001</v>
      </c>
      <c r="E14" s="14">
        <f t="shared" si="3"/>
        <v>31896006.690000001</v>
      </c>
      <c r="F14" s="14">
        <f t="shared" si="3"/>
        <v>31763307.869999997</v>
      </c>
      <c r="G14" s="14">
        <f t="shared" si="3"/>
        <v>95439200.579999998</v>
      </c>
    </row>
    <row r="15" spans="1:7" x14ac:dyDescent="0.2">
      <c r="A15" s="26" t="s">
        <v>42</v>
      </c>
      <c r="B15" s="5">
        <v>50000</v>
      </c>
      <c r="C15" s="5">
        <v>0</v>
      </c>
      <c r="D15" s="5">
        <f>B15+C15</f>
        <v>50000</v>
      </c>
      <c r="E15" s="5">
        <v>0</v>
      </c>
      <c r="F15" s="5">
        <v>0</v>
      </c>
      <c r="G15" s="5">
        <f t="shared" ref="G15:G21" si="4">D15-E15</f>
        <v>50000</v>
      </c>
    </row>
    <row r="16" spans="1:7" x14ac:dyDescent="0.2">
      <c r="A16" s="26" t="s">
        <v>27</v>
      </c>
      <c r="B16" s="5">
        <v>51407229.030000001</v>
      </c>
      <c r="C16" s="5">
        <v>62555511.939999998</v>
      </c>
      <c r="D16" s="5">
        <f t="shared" ref="D16:D21" si="5">B16+C16</f>
        <v>113962740.97</v>
      </c>
      <c r="E16" s="5">
        <v>25647456.52</v>
      </c>
      <c r="F16" s="5">
        <v>25549654.379999999</v>
      </c>
      <c r="G16" s="5">
        <f t="shared" si="4"/>
        <v>88315284.450000003</v>
      </c>
    </row>
    <row r="17" spans="1:7" x14ac:dyDescent="0.2">
      <c r="A17" s="26" t="s">
        <v>20</v>
      </c>
      <c r="B17" s="5">
        <v>0</v>
      </c>
      <c r="C17" s="5">
        <v>0</v>
      </c>
      <c r="D17" s="5">
        <f t="shared" si="5"/>
        <v>0</v>
      </c>
      <c r="E17" s="5">
        <v>0</v>
      </c>
      <c r="F17" s="5">
        <v>0</v>
      </c>
      <c r="G17" s="5">
        <f t="shared" si="4"/>
        <v>0</v>
      </c>
    </row>
    <row r="18" spans="1:7" x14ac:dyDescent="0.2">
      <c r="A18" s="26" t="s">
        <v>43</v>
      </c>
      <c r="B18" s="5">
        <v>3130161.93</v>
      </c>
      <c r="C18" s="5">
        <v>72000</v>
      </c>
      <c r="D18" s="5">
        <f t="shared" si="5"/>
        <v>3202161.93</v>
      </c>
      <c r="E18" s="5">
        <v>1472883.03</v>
      </c>
      <c r="F18" s="5">
        <v>1466695.03</v>
      </c>
      <c r="G18" s="5">
        <f t="shared" si="4"/>
        <v>1729278.9000000001</v>
      </c>
    </row>
    <row r="19" spans="1:7" x14ac:dyDescent="0.2">
      <c r="A19" s="26" t="s">
        <v>44</v>
      </c>
      <c r="B19" s="5">
        <v>3080221.51</v>
      </c>
      <c r="C19" s="5">
        <v>61190</v>
      </c>
      <c r="D19" s="5">
        <f t="shared" si="5"/>
        <v>3141411.51</v>
      </c>
      <c r="E19" s="5">
        <v>1436069.84</v>
      </c>
      <c r="F19" s="5">
        <v>1410667.29</v>
      </c>
      <c r="G19" s="5">
        <f t="shared" si="4"/>
        <v>1705341.6699999997</v>
      </c>
    </row>
    <row r="20" spans="1:7" x14ac:dyDescent="0.2">
      <c r="A20" s="26" t="s">
        <v>45</v>
      </c>
      <c r="B20" s="5">
        <v>6397619.0099999998</v>
      </c>
      <c r="C20" s="5">
        <v>0</v>
      </c>
      <c r="D20" s="5">
        <f t="shared" si="5"/>
        <v>6397619.0099999998</v>
      </c>
      <c r="E20" s="5">
        <v>3198989.52</v>
      </c>
      <c r="F20" s="5">
        <v>3198989.52</v>
      </c>
      <c r="G20" s="5">
        <f t="shared" si="4"/>
        <v>3198629.4899999998</v>
      </c>
    </row>
    <row r="21" spans="1:7" x14ac:dyDescent="0.2">
      <c r="A21" s="26" t="s">
        <v>4</v>
      </c>
      <c r="B21" s="5">
        <v>961273.85</v>
      </c>
      <c r="C21" s="5">
        <v>-380000</v>
      </c>
      <c r="D21" s="5">
        <f t="shared" si="5"/>
        <v>581273.85</v>
      </c>
      <c r="E21" s="5">
        <v>140607.78</v>
      </c>
      <c r="F21" s="5">
        <v>137301.65</v>
      </c>
      <c r="G21" s="5">
        <f t="shared" si="4"/>
        <v>440666.06999999995</v>
      </c>
    </row>
    <row r="22" spans="1:7" x14ac:dyDescent="0.2">
      <c r="A22" s="8" t="s">
        <v>46</v>
      </c>
      <c r="B22" s="14">
        <f t="shared" ref="B22:G22" si="6">SUM(B23:B31)</f>
        <v>3888982.5199999996</v>
      </c>
      <c r="C22" s="14">
        <f t="shared" si="6"/>
        <v>1434447.71</v>
      </c>
      <c r="D22" s="14">
        <f t="shared" si="6"/>
        <v>5323430.2299999995</v>
      </c>
      <c r="E22" s="14">
        <f t="shared" si="6"/>
        <v>1981859.0899999999</v>
      </c>
      <c r="F22" s="14">
        <f t="shared" si="6"/>
        <v>1962681.5899999999</v>
      </c>
      <c r="G22" s="14">
        <f t="shared" si="6"/>
        <v>3341571.14</v>
      </c>
    </row>
    <row r="23" spans="1:7" x14ac:dyDescent="0.2">
      <c r="A23" s="26" t="s">
        <v>28</v>
      </c>
      <c r="B23" s="5">
        <v>1536708.66</v>
      </c>
      <c r="C23" s="5">
        <v>322947.71000000002</v>
      </c>
      <c r="D23" s="5">
        <f>B23+C23</f>
        <v>1859656.3699999999</v>
      </c>
      <c r="E23" s="5">
        <v>948305.1</v>
      </c>
      <c r="F23" s="5">
        <v>946979.1</v>
      </c>
      <c r="G23" s="5">
        <f t="shared" ref="G23:G31" si="7">D23-E23</f>
        <v>911351.2699999999</v>
      </c>
    </row>
    <row r="24" spans="1:7" x14ac:dyDescent="0.2">
      <c r="A24" s="26" t="s">
        <v>23</v>
      </c>
      <c r="B24" s="5">
        <v>2352273.86</v>
      </c>
      <c r="C24" s="5">
        <v>1111500</v>
      </c>
      <c r="D24" s="5">
        <f t="shared" ref="D24:D31" si="8">B24+C24</f>
        <v>3463773.86</v>
      </c>
      <c r="E24" s="5">
        <v>1033553.99</v>
      </c>
      <c r="F24" s="5">
        <v>1015702.49</v>
      </c>
      <c r="G24" s="5">
        <f t="shared" si="7"/>
        <v>2430219.87</v>
      </c>
    </row>
    <row r="25" spans="1:7" x14ac:dyDescent="0.2">
      <c r="A25" s="26" t="s">
        <v>29</v>
      </c>
      <c r="B25" s="5">
        <v>0</v>
      </c>
      <c r="C25" s="5">
        <v>0</v>
      </c>
      <c r="D25" s="5">
        <f t="shared" si="8"/>
        <v>0</v>
      </c>
      <c r="E25" s="5">
        <v>0</v>
      </c>
      <c r="F25" s="5">
        <v>0</v>
      </c>
      <c r="G25" s="5">
        <f t="shared" si="7"/>
        <v>0</v>
      </c>
    </row>
    <row r="26" spans="1:7" x14ac:dyDescent="0.2">
      <c r="A26" s="26" t="s">
        <v>47</v>
      </c>
      <c r="B26" s="5">
        <v>0</v>
      </c>
      <c r="C26" s="5">
        <v>0</v>
      </c>
      <c r="D26" s="5">
        <f t="shared" si="8"/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26" t="s">
        <v>21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6" t="s">
        <v>5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6" t="s">
        <v>6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6" t="s">
        <v>48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6" t="s">
        <v>30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8" t="s">
        <v>31</v>
      </c>
      <c r="B32" s="14">
        <f t="shared" ref="B32:G32" si="9">SUM(B33:B36)</f>
        <v>0</v>
      </c>
      <c r="C32" s="14">
        <f t="shared" si="9"/>
        <v>0</v>
      </c>
      <c r="D32" s="14">
        <f t="shared" si="9"/>
        <v>0</v>
      </c>
      <c r="E32" s="14">
        <f t="shared" si="9"/>
        <v>0</v>
      </c>
      <c r="F32" s="14">
        <f t="shared" si="9"/>
        <v>0</v>
      </c>
      <c r="G32" s="14">
        <f t="shared" si="9"/>
        <v>0</v>
      </c>
    </row>
    <row r="33" spans="1:7" x14ac:dyDescent="0.2">
      <c r="A33" s="26" t="s">
        <v>49</v>
      </c>
      <c r="B33" s="5">
        <v>0</v>
      </c>
      <c r="C33" s="5">
        <v>0</v>
      </c>
      <c r="D33" s="5">
        <f>B33+C33</f>
        <v>0</v>
      </c>
      <c r="E33" s="5">
        <v>0</v>
      </c>
      <c r="F33" s="5">
        <v>0</v>
      </c>
      <c r="G33" s="5">
        <f t="shared" ref="G33:G36" si="10">D33-E33</f>
        <v>0</v>
      </c>
    </row>
    <row r="34" spans="1:7" ht="11.25" customHeight="1" x14ac:dyDescent="0.2">
      <c r="A34" s="26" t="s">
        <v>24</v>
      </c>
      <c r="B34" s="5">
        <v>0</v>
      </c>
      <c r="C34" s="5">
        <v>0</v>
      </c>
      <c r="D34" s="5">
        <f t="shared" ref="D34:D36" si="11">B34+C34</f>
        <v>0</v>
      </c>
      <c r="E34" s="5">
        <v>0</v>
      </c>
      <c r="F34" s="5">
        <v>0</v>
      </c>
      <c r="G34" s="5">
        <f t="shared" si="10"/>
        <v>0</v>
      </c>
    </row>
    <row r="35" spans="1:7" x14ac:dyDescent="0.2">
      <c r="A35" s="26" t="s">
        <v>32</v>
      </c>
      <c r="B35" s="5">
        <v>0</v>
      </c>
      <c r="C35" s="5">
        <v>0</v>
      </c>
      <c r="D35" s="5">
        <f t="shared" si="11"/>
        <v>0</v>
      </c>
      <c r="E35" s="5">
        <v>0</v>
      </c>
      <c r="F35" s="5">
        <v>0</v>
      </c>
      <c r="G35" s="5">
        <f t="shared" si="10"/>
        <v>0</v>
      </c>
    </row>
    <row r="36" spans="1:7" x14ac:dyDescent="0.2">
      <c r="A36" s="26" t="s">
        <v>7</v>
      </c>
      <c r="B36" s="5">
        <v>0</v>
      </c>
      <c r="C36" s="5">
        <v>0</v>
      </c>
      <c r="D36" s="5">
        <f t="shared" si="11"/>
        <v>0</v>
      </c>
      <c r="E36" s="5">
        <v>0</v>
      </c>
      <c r="F36" s="5">
        <v>0</v>
      </c>
      <c r="G36" s="5">
        <f t="shared" si="10"/>
        <v>0</v>
      </c>
    </row>
    <row r="37" spans="1:7" x14ac:dyDescent="0.2">
      <c r="A37" s="11" t="s">
        <v>50</v>
      </c>
      <c r="B37" s="17">
        <f t="shared" ref="B37:G37" si="12">SUM(B32+B22+B14+B5)</f>
        <v>111189844</v>
      </c>
      <c r="C37" s="17">
        <f t="shared" si="12"/>
        <v>67930128.480000004</v>
      </c>
      <c r="D37" s="17">
        <f t="shared" si="12"/>
        <v>179119972.48000002</v>
      </c>
      <c r="E37" s="17">
        <f t="shared" si="12"/>
        <v>54548884.170000002</v>
      </c>
      <c r="F37" s="17">
        <f t="shared" si="12"/>
        <v>54154195.399999999</v>
      </c>
      <c r="G37" s="17">
        <f t="shared" si="12"/>
        <v>124571088.31</v>
      </c>
    </row>
    <row r="39" spans="1:7" x14ac:dyDescent="0.2">
      <c r="A39" s="1" t="s">
        <v>120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2023-07-27T20:50:57Z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