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C.P. 2025\4. ADICIONAL 2025\"/>
    </mc:Choice>
  </mc:AlternateContent>
  <xr:revisionPtr revIDLastSave="0" documentId="13_ncr:1_{D278CA5D-4641-4593-B1F1-C4014636CEDD}" xr6:coauthVersionLast="47" xr6:coauthVersionMax="47" xr10:uidLastSave="{00000000-0000-0000-0000-000000000000}"/>
  <bookViews>
    <workbookView xWindow="-120" yWindow="-120" windowWidth="29040" windowHeight="15990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Print_Area" localSheetId="2">'NDF-02'!$B$1:$I$162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3" l="1"/>
  <c r="F30" i="3"/>
  <c r="F29" i="3"/>
  <c r="F28" i="3"/>
  <c r="F27" i="3"/>
  <c r="F26" i="3"/>
  <c r="F25" i="3"/>
  <c r="F24" i="3"/>
  <c r="F20" i="3"/>
  <c r="F19" i="3"/>
  <c r="F18" i="3"/>
  <c r="F17" i="3"/>
  <c r="F16" i="3"/>
  <c r="F15" i="3"/>
  <c r="F14" i="3"/>
  <c r="F13" i="3"/>
  <c r="F12" i="3"/>
  <c r="F23" i="3"/>
  <c r="F16" i="1" l="1"/>
  <c r="D16" i="1"/>
  <c r="D22" i="1"/>
  <c r="E22" i="1" l="1"/>
  <c r="G22" i="1" l="1"/>
  <c r="F22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H139" i="1"/>
  <c r="I139" i="1" s="1"/>
  <c r="H138" i="1"/>
  <c r="H137" i="1"/>
  <c r="I137" i="1" s="1"/>
  <c r="G136" i="1"/>
  <c r="F136" i="1"/>
  <c r="E136" i="1"/>
  <c r="D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G126" i="1"/>
  <c r="F126" i="1"/>
  <c r="E126" i="1"/>
  <c r="D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G96" i="1"/>
  <c r="F96" i="1"/>
  <c r="E96" i="1"/>
  <c r="D9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85" i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E78" i="1"/>
  <c r="G78" i="1"/>
  <c r="F78" i="1"/>
  <c r="D78" i="1"/>
  <c r="I72" i="1"/>
  <c r="I71" i="1"/>
  <c r="I70" i="1"/>
  <c r="I69" i="1"/>
  <c r="I68" i="1"/>
  <c r="I67" i="1"/>
  <c r="H73" i="1"/>
  <c r="H66" i="1" s="1"/>
  <c r="G66" i="1"/>
  <c r="F66" i="1"/>
  <c r="E66" i="1"/>
  <c r="D66" i="1"/>
  <c r="F87" i="1" l="1"/>
  <c r="H78" i="1"/>
  <c r="G87" i="1"/>
  <c r="H126" i="1"/>
  <c r="I78" i="1"/>
  <c r="H140" i="1"/>
  <c r="I140" i="1"/>
  <c r="H136" i="1"/>
  <c r="I138" i="1"/>
  <c r="I136" i="1" s="1"/>
  <c r="I127" i="1"/>
  <c r="I126" i="1" s="1"/>
  <c r="H116" i="1"/>
  <c r="I116" i="1"/>
  <c r="H106" i="1"/>
  <c r="I106" i="1"/>
  <c r="I96" i="1"/>
  <c r="I73" i="1"/>
  <c r="I66" i="1" s="1"/>
  <c r="D87" i="1"/>
  <c r="E87" i="1"/>
  <c r="H96" i="1"/>
  <c r="I87" i="1" l="1"/>
  <c r="H87" i="1"/>
  <c r="C78" i="1"/>
  <c r="C66" i="1"/>
  <c r="H65" i="1"/>
  <c r="I65" i="1" s="1"/>
  <c r="H64" i="1"/>
  <c r="I64" i="1" s="1"/>
  <c r="H63" i="1"/>
  <c r="I63" i="1" s="1"/>
  <c r="G62" i="1"/>
  <c r="F62" i="1"/>
  <c r="E62" i="1"/>
  <c r="D62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G52" i="1"/>
  <c r="F52" i="1"/>
  <c r="E52" i="1"/>
  <c r="D52" i="1"/>
  <c r="G42" i="1"/>
  <c r="F42" i="1"/>
  <c r="E42" i="1"/>
  <c r="D4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G32" i="1"/>
  <c r="F32" i="1"/>
  <c r="E32" i="1"/>
  <c r="D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G14" i="1"/>
  <c r="F14" i="1"/>
  <c r="E14" i="1"/>
  <c r="H21" i="1"/>
  <c r="H20" i="1"/>
  <c r="H19" i="1"/>
  <c r="I19" i="1" s="1"/>
  <c r="H18" i="1"/>
  <c r="I18" i="1" s="1"/>
  <c r="H17" i="1"/>
  <c r="I17" i="1" s="1"/>
  <c r="H16" i="1"/>
  <c r="I16" i="1" s="1"/>
  <c r="H15" i="1"/>
  <c r="I15" i="1" s="1"/>
  <c r="D14" i="1"/>
  <c r="C140" i="1"/>
  <c r="C136" i="1"/>
  <c r="C126" i="1"/>
  <c r="C116" i="1"/>
  <c r="C106" i="1"/>
  <c r="C96" i="1"/>
  <c r="C88" i="1"/>
  <c r="C62" i="1"/>
  <c r="C52" i="1"/>
  <c r="C42" i="1"/>
  <c r="C32" i="1"/>
  <c r="C22" i="1"/>
  <c r="C14" i="1"/>
  <c r="G13" i="1" l="1"/>
  <c r="G161" i="1" s="1"/>
  <c r="C87" i="1"/>
  <c r="C13" i="1"/>
  <c r="F13" i="1"/>
  <c r="F161" i="1" s="1"/>
  <c r="H42" i="1"/>
  <c r="D13" i="1"/>
  <c r="D161" i="1" s="1"/>
  <c r="I62" i="1"/>
  <c r="H62" i="1"/>
  <c r="H52" i="1"/>
  <c r="I53" i="1"/>
  <c r="I52" i="1" s="1"/>
  <c r="I42" i="1"/>
  <c r="E13" i="1"/>
  <c r="E161" i="1" s="1"/>
  <c r="H32" i="1"/>
  <c r="I32" i="1"/>
  <c r="H22" i="1"/>
  <c r="I14" i="1"/>
  <c r="I22" i="1"/>
  <c r="H14" i="1"/>
  <c r="C161" i="1" l="1"/>
  <c r="H13" i="1"/>
  <c r="H161" i="1" s="1"/>
  <c r="I13" i="1"/>
  <c r="I161" i="1" s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<sst xmlns="http://schemas.openxmlformats.org/spreadsheetml/2006/main" count="279" uniqueCount="165">
  <si>
    <t>Ejercicio:</t>
  </si>
  <si>
    <t>Notas de Disciplina Financiera</t>
  </si>
  <si>
    <t>Periodicidad: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</si>
  <si>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</si>
  <si>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</si>
  <si>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</si>
  <si>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</si>
  <si>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</si>
  <si>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</si>
  <si>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</si>
  <si>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</si>
  <si>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</si>
  <si>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</si>
  <si>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</si>
  <si>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</si>
  <si>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</si>
  <si>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</si>
  <si>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</si>
  <si>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</si>
  <si>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</si>
  <si>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</si>
  <si>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</si>
  <si>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</si>
  <si>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</si>
  <si>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</si>
  <si>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</si>
  <si>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</si>
  <si>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</si>
  <si>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</si>
  <si>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</si>
  <si>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</si>
  <si>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</si>
  <si>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</si>
  <si>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</si>
  <si>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</si>
  <si>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</si>
  <si>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</si>
  <si>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</si>
  <si>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</si>
  <si>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</si>
  <si>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</si>
  <si>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</si>
  <si>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</si>
  <si>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</si>
  <si>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</si>
  <si>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</si>
  <si>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</si>
  <si>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</si>
  <si>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</si>
  <si>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</si>
  <si>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</si>
  <si>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</si>
  <si>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</si>
  <si>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</si>
  <si>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</si>
  <si>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</si>
  <si>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</si>
  <si>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</si>
  <si>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</si>
  <si>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</si>
  <si>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</si>
  <si>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</si>
  <si>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</si>
  <si>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</si>
  <si>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</si>
  <si>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</si>
  <si>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</si>
  <si>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</si>
  <si>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</si>
  <si>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</si>
  <si>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</si>
  <si>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</si>
  <si>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</si>
  <si>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</si>
  <si>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</si>
  <si>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</si>
  <si>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</si>
  <si>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</si>
  <si>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</si>
  <si>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</si>
  <si>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</si>
  <si>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</si>
  <si>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</si>
  <si>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</si>
  <si>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</si>
  <si>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</si>
  <si>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</si>
  <si>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</si>
  <si>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</si>
  <si>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</si>
  <si>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</si>
  <si>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</si>
  <si>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</si>
  <si>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</si>
  <si>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</si>
  <si>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</si>
  <si>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</si>
  <si>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</si>
  <si>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</si>
  <si>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</si>
  <si>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</si>
  <si>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</si>
  <si>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</si>
  <si>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</si>
  <si>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</si>
  <si>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</si>
  <si>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</si>
  <si>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</si>
  <si>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</si>
  <si>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</si>
  <si>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</si>
  <si>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</si>
  <si>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</si>
  <si>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</si>
  <si>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</si>
  <si>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</si>
  <si>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</si>
  <si>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</si>
  <si>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</si>
  <si>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</si>
  <si>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</si>
  <si>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</si>
  <si>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</si>
  <si>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</si>
  <si>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</si>
  <si>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</si>
  <si>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</si>
  <si>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</si>
  <si>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</si>
  <si>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</si>
  <si>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</si>
  <si>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</si>
  <si>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</si>
  <si>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</si>
  <si>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</si>
  <si>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</si>
  <si>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</si>
  <si>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</si>
  <si>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</si>
  <si>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</si>
  <si>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</si>
  <si>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</si>
  <si>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</si>
  <si>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</si>
  <si>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</si>
  <si>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</si>
  <si>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</si>
  <si>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Municipio de Santiago Maravatío, Guanajuato</t>
  </si>
  <si>
    <t>No aplica ya que se cuenta con Balance Presupuestario Sostenible</t>
  </si>
  <si>
    <t>Importe:</t>
  </si>
  <si>
    <t>Tasa: 0.84% mensual</t>
  </si>
  <si>
    <t>Plazo: Vencimiento el 25 de julio de 2025</t>
  </si>
  <si>
    <t>Amortizaciones de Capital: La cantidad de $1,000,000.00 en el mes de enero de 2025 y $500,000.00 durante los meses de febrero a julio de 2025</t>
  </si>
  <si>
    <t>No aplica, ya que el Municipio no ha celebrado convenios de Deuda Garantizada a que alude el artículo 40 de la LDF.</t>
  </si>
  <si>
    <t>Ejercicio 2025</t>
  </si>
  <si>
    <t>"No se cuenta con Financiamiento u Obligaciones contraídas, en el RPU."</t>
  </si>
  <si>
    <t>Correspondiente del 1 de enero al 31 de diciembre de 2025</t>
  </si>
  <si>
    <t>Plazo: Vencimiento el 26 de octubre de 2026</t>
  </si>
  <si>
    <t>Fecha de convenio: 23 de octubre 2025</t>
  </si>
  <si>
    <t>Amortizaciones de Capital: La cantidad de $650,000.00 mensuales de enero a octubre de 2026</t>
  </si>
  <si>
    <t>Tasa: 0.59% mensual</t>
  </si>
  <si>
    <t>Anual</t>
  </si>
  <si>
    <t>Cuenta Pública</t>
  </si>
  <si>
    <t>Tipo de Financiamiento: Convenio de Anticipo de Participaciones del Fondo General de Participaciones.</t>
  </si>
  <si>
    <t>Fecha de convenio: 20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</si>
</sst>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#,##0.00_ ;\-#,##0.00\ 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9" fillId="0" borderId="0" xfId="0" applyFont="1"/>
    <xf numFmtId="164" fontId="2" fillId="0" borderId="0" xfId="0" applyNumberFormat="1" applyFont="1" applyAlignment="1">
      <alignment horizontal="left"/>
    </xf>
    <xf numFmtId="4" fontId="0" fillId="0" borderId="2" xfId="0" applyNumberFormat="1" applyBorder="1" applyAlignment="1" applyProtection="1">
      <alignment horizontal="right" vertical="top"/>
      <protection locked="0"/>
    </xf>
    <xf numFmtId="165" fontId="2" fillId="5" borderId="2" xfId="6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/>
    <xf numFmtId="4" fontId="0" fillId="0" borderId="0" xfId="0" applyNumberFormat="1"/>
    <xf numFmtId="165" fontId="0" fillId="5" borderId="2" xfId="6" applyNumberFormat="1" applyFont="1" applyFill="1" applyBorder="1" applyAlignment="1" applyProtection="1">
      <alignment vertical="center"/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5"/>
  <sheetViews>
    <sheetView workbookViewId="0">
      <selection activeCell="D3" sqref="D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147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161</v>
      </c>
    </row>
    <row r="3" spans="1:4" x14ac:dyDescent="0.2">
      <c r="A3" s="23" t="s">
        <v>156</v>
      </c>
      <c r="B3" s="24"/>
      <c r="C3" s="25" t="s">
        <v>3</v>
      </c>
      <c r="D3" s="27" t="s">
        <v>162</v>
      </c>
    </row>
    <row r="4" spans="1:4" x14ac:dyDescent="0.2">
      <c r="A4" s="77" t="s">
        <v>4</v>
      </c>
      <c r="B4" s="78"/>
      <c r="C4" s="28"/>
      <c r="D4" s="29"/>
    </row>
    <row r="5" spans="1:4" x14ac:dyDescent="0.2">
      <c r="A5" s="30" t="s">
        <v>5</v>
      </c>
      <c r="B5" s="31" t="s">
        <v>6</v>
      </c>
    </row>
    <row r="6" spans="1:4" x14ac:dyDescent="0.2">
      <c r="A6" s="32"/>
      <c r="B6" s="33"/>
    </row>
    <row r="7" spans="1:4" x14ac:dyDescent="0.2">
      <c r="A7" s="34"/>
      <c r="B7" s="39" t="s">
        <v>7</v>
      </c>
    </row>
    <row r="8" spans="1:4" x14ac:dyDescent="0.2">
      <c r="A8" s="34"/>
      <c r="B8" s="35"/>
    </row>
    <row r="9" spans="1:4" x14ac:dyDescent="0.2">
      <c r="A9" s="44" t="s">
        <v>8</v>
      </c>
      <c r="B9" s="36" t="s">
        <v>9</v>
      </c>
    </row>
    <row r="10" spans="1:4" x14ac:dyDescent="0.2">
      <c r="A10" s="44" t="s">
        <v>10</v>
      </c>
      <c r="B10" s="36" t="s">
        <v>11</v>
      </c>
    </row>
    <row r="11" spans="1:4" x14ac:dyDescent="0.2">
      <c r="A11" s="44" t="s">
        <v>12</v>
      </c>
      <c r="B11" s="36" t="s">
        <v>13</v>
      </c>
    </row>
    <row r="12" spans="1:4" x14ac:dyDescent="0.2">
      <c r="A12" s="44" t="s">
        <v>14</v>
      </c>
      <c r="B12" s="36" t="s">
        <v>15</v>
      </c>
    </row>
    <row r="13" spans="1:4" x14ac:dyDescent="0.2">
      <c r="A13" s="44" t="s">
        <v>16</v>
      </c>
      <c r="B13" s="36" t="s">
        <v>17</v>
      </c>
    </row>
    <row r="14" spans="1:4" x14ac:dyDescent="0.2">
      <c r="A14" s="44" t="s">
        <v>18</v>
      </c>
      <c r="B14" s="36" t="s">
        <v>19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7"/>
  <sheetViews>
    <sheetView showGridLines="0" workbookViewId="0">
      <selection activeCell="F3" sqref="F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tr">
        <f>'Notas de Disciplina Financiera'!A1</f>
        <v>Municipio de Santiago Maravatío, Guanajuato</v>
      </c>
      <c r="C1" s="79"/>
      <c r="D1" s="79"/>
      <c r="E1" s="40" t="s">
        <v>0</v>
      </c>
      <c r="F1" s="41">
        <f>'Notas de Disciplina Financiera'!D1</f>
        <v>2025</v>
      </c>
    </row>
    <row r="2" spans="1:6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Anual</v>
      </c>
    </row>
    <row r="3" spans="1:6" x14ac:dyDescent="0.2">
      <c r="B3" s="79" t="str">
        <f>'Notas de Disciplina Financiera'!A3</f>
        <v>Correspondiente del 1 de enero al 31 de diciembre de 2025</v>
      </c>
      <c r="C3" s="79"/>
      <c r="D3" s="79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9</v>
      </c>
    </row>
    <row r="7" spans="1:6" x14ac:dyDescent="0.2">
      <c r="B7" s="1" t="s">
        <v>20</v>
      </c>
    </row>
    <row r="8" spans="1:6" x14ac:dyDescent="0.2">
      <c r="B8" s="45" t="s">
        <v>21</v>
      </c>
    </row>
    <row r="9" spans="1:6" x14ac:dyDescent="0.2">
      <c r="A9" s="42"/>
    </row>
    <row r="10" spans="1:6" x14ac:dyDescent="0.2">
      <c r="B10" s="1" t="s">
        <v>148</v>
      </c>
    </row>
    <row r="14" spans="1:6" x14ac:dyDescent="0.2">
      <c r="B14" s="70"/>
    </row>
    <row r="16" spans="1:6" x14ac:dyDescent="0.2">
      <c r="C16" s="69" t="s">
        <v>22</v>
      </c>
    </row>
    <row r="17" spans="3:3" x14ac:dyDescent="0.2">
      <c r="C17" s="68" t="s">
        <v>23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  <pageSetup scale="7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K163"/>
  <sheetViews>
    <sheetView showGridLines="0" zoomScaleNormal="100" workbookViewId="0">
      <selection activeCell="B1" sqref="B1:I162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" style="1"/>
    <col min="11" max="11" width="13.33203125" style="1" bestFit="1" customWidth="1"/>
    <col min="12" max="16384" width="12" style="1"/>
  </cols>
  <sheetData>
    <row r="1" spans="1:11" x14ac:dyDescent="0.2">
      <c r="B1" s="79" t="str">
        <f>'Notas de Disciplina Financiera'!A1</f>
        <v>Municipio de Santiago Maravatío, Guanajuato</v>
      </c>
      <c r="C1" s="79"/>
      <c r="D1" s="79"/>
      <c r="E1" s="40" t="s">
        <v>0</v>
      </c>
      <c r="F1" s="41">
        <f>'Notas de Disciplina Financiera'!D1</f>
        <v>2025</v>
      </c>
    </row>
    <row r="2" spans="1:11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Anual</v>
      </c>
    </row>
    <row r="3" spans="1:11" x14ac:dyDescent="0.2">
      <c r="B3" s="79" t="str">
        <f>'Notas de Disciplina Financiera'!A3</f>
        <v>Correspondiente del 1 de enero al 31 de diciembre de 2025</v>
      </c>
      <c r="C3" s="79"/>
      <c r="D3" s="79"/>
      <c r="E3" s="40" t="s">
        <v>3</v>
      </c>
      <c r="F3" s="41" t="str">
        <f>'Notas de Disciplina Financiera'!D3</f>
        <v>Cuenta Pública</v>
      </c>
    </row>
    <row r="5" spans="1:11" x14ac:dyDescent="0.2">
      <c r="B5" s="43" t="s">
        <v>24</v>
      </c>
    </row>
    <row r="6" spans="1:11" x14ac:dyDescent="0.2">
      <c r="B6" s="85" t="str">
        <f>B1</f>
        <v>Municipio de Santiago Maravatío, Guanajuato</v>
      </c>
      <c r="C6" s="85"/>
      <c r="D6" s="85"/>
      <c r="E6" s="85"/>
      <c r="F6" s="85"/>
      <c r="G6" s="85"/>
      <c r="H6" s="85"/>
      <c r="I6" s="85"/>
    </row>
    <row r="7" spans="1:11" x14ac:dyDescent="0.2">
      <c r="B7" s="80" t="s">
        <v>25</v>
      </c>
      <c r="C7" s="80"/>
      <c r="D7" s="80"/>
      <c r="E7" s="80"/>
      <c r="F7" s="80"/>
      <c r="G7" s="80"/>
      <c r="H7" s="80"/>
      <c r="I7" s="80"/>
    </row>
    <row r="8" spans="1:11" x14ac:dyDescent="0.2">
      <c r="B8" s="80" t="s">
        <v>26</v>
      </c>
      <c r="C8" s="80"/>
      <c r="D8" s="80"/>
      <c r="E8" s="80"/>
      <c r="F8" s="80"/>
      <c r="G8" s="80"/>
      <c r="H8" s="80"/>
      <c r="I8" s="80"/>
    </row>
    <row r="9" spans="1:11" x14ac:dyDescent="0.2">
      <c r="B9" s="80" t="str">
        <f>B3</f>
        <v>Correspondiente del 1 de enero al 31 de diciembre de 2025</v>
      </c>
      <c r="C9" s="80"/>
      <c r="D9" s="80"/>
      <c r="E9" s="80"/>
      <c r="F9" s="80"/>
      <c r="G9" s="80"/>
      <c r="H9" s="80"/>
      <c r="I9" s="80"/>
    </row>
    <row r="10" spans="1:11" x14ac:dyDescent="0.2">
      <c r="B10" s="81" t="s">
        <v>27</v>
      </c>
      <c r="C10" s="81"/>
      <c r="D10" s="81"/>
      <c r="E10" s="81"/>
      <c r="F10" s="81"/>
      <c r="G10" s="81"/>
      <c r="H10" s="81"/>
      <c r="I10" s="81"/>
    </row>
    <row r="11" spans="1:11" x14ac:dyDescent="0.2">
      <c r="B11" s="9"/>
      <c r="C11" s="9"/>
      <c r="D11" s="82" t="s">
        <v>28</v>
      </c>
      <c r="E11" s="83"/>
      <c r="F11" s="83"/>
      <c r="G11" s="83"/>
      <c r="H11" s="84"/>
      <c r="I11" s="9"/>
    </row>
    <row r="12" spans="1:11" ht="56.25" customHeight="1" x14ac:dyDescent="0.2">
      <c r="B12" s="8" t="s">
        <v>29</v>
      </c>
      <c r="C12" s="8" t="s">
        <v>30</v>
      </c>
      <c r="D12" s="2" t="s">
        <v>31</v>
      </c>
      <c r="E12" s="2" t="s">
        <v>32</v>
      </c>
      <c r="F12" s="2" t="s">
        <v>33</v>
      </c>
      <c r="G12" s="2" t="s">
        <v>34</v>
      </c>
      <c r="H12" s="2" t="s">
        <v>35</v>
      </c>
      <c r="I12" s="8" t="s">
        <v>36</v>
      </c>
    </row>
    <row r="13" spans="1:11" x14ac:dyDescent="0.2">
      <c r="A13" s="42"/>
      <c r="B13" s="13" t="s">
        <v>37</v>
      </c>
      <c r="C13" s="3">
        <f>SUM(C14,C22,C32,C42,C52,C62,C66,C75,C78)</f>
        <v>84217000</v>
      </c>
      <c r="D13" s="3">
        <f t="shared" ref="D13:I13" si="0">SUM(D14,D22,D32,D42,D52,D62,D66,D75,D78)</f>
        <v>25066325.800000004</v>
      </c>
      <c r="E13" s="3">
        <f t="shared" si="0"/>
        <v>2223355.87</v>
      </c>
      <c r="F13" s="3">
        <f t="shared" si="0"/>
        <v>2264499.48</v>
      </c>
      <c r="G13" s="3">
        <f t="shared" si="0"/>
        <v>2264499.48</v>
      </c>
      <c r="H13" s="3">
        <f t="shared" si="0"/>
        <v>22842969.93</v>
      </c>
      <c r="I13" s="3">
        <f t="shared" si="0"/>
        <v>107059969.93000001</v>
      </c>
      <c r="J13" s="74"/>
      <c r="K13" s="74"/>
    </row>
    <row r="14" spans="1:11" x14ac:dyDescent="0.2">
      <c r="B14" s="17" t="s">
        <v>38</v>
      </c>
      <c r="C14" s="3">
        <f t="shared" ref="C14:D14" si="1">SUM(C15:C21)</f>
        <v>44640382.57</v>
      </c>
      <c r="D14" s="3">
        <f t="shared" si="1"/>
        <v>1419634.13</v>
      </c>
      <c r="E14" s="3">
        <f t="shared" ref="E14:H14" si="2">SUM(E15:E21)</f>
        <v>0</v>
      </c>
      <c r="F14" s="3">
        <f t="shared" si="2"/>
        <v>2264499.48</v>
      </c>
      <c r="G14" s="3">
        <f t="shared" si="2"/>
        <v>2264499.48</v>
      </c>
      <c r="H14" s="3">
        <f t="shared" si="2"/>
        <v>1419634.1300000001</v>
      </c>
      <c r="I14" s="3">
        <f t="shared" ref="I14" si="3">SUM(I15:I21)</f>
        <v>46060016.699999996</v>
      </c>
    </row>
    <row r="15" spans="1:11" ht="12" x14ac:dyDescent="0.2">
      <c r="B15" s="16" t="s">
        <v>39</v>
      </c>
      <c r="C15" s="73">
        <v>34854975.799999997</v>
      </c>
      <c r="D15" s="73"/>
      <c r="E15" s="75"/>
      <c r="F15" s="4">
        <v>0</v>
      </c>
      <c r="G15" s="4">
        <v>2264499.48</v>
      </c>
      <c r="H15" s="4">
        <f>+D15-E15+F15-G15</f>
        <v>-2264499.48</v>
      </c>
      <c r="I15" s="4">
        <f>+C15+H15</f>
        <v>32590476.319999997</v>
      </c>
    </row>
    <row r="16" spans="1:11" ht="12" x14ac:dyDescent="0.2">
      <c r="B16" s="16" t="s">
        <v>40</v>
      </c>
      <c r="C16" s="73">
        <v>3116078.88</v>
      </c>
      <c r="D16" s="73">
        <f>3684133.61-2264499.48</f>
        <v>1419634.13</v>
      </c>
      <c r="E16" s="75"/>
      <c r="F16" s="73">
        <f>2123868.17-1419634.13</f>
        <v>704234.04</v>
      </c>
      <c r="G16" s="4">
        <v>0</v>
      </c>
      <c r="H16" s="4">
        <f t="shared" ref="H16:H65" si="4">+D16-E16+F16-G16</f>
        <v>2123868.17</v>
      </c>
      <c r="I16" s="4">
        <f t="shared" ref="I16:I19" si="5">+C16+H16</f>
        <v>5239947.05</v>
      </c>
    </row>
    <row r="17" spans="2:9" ht="12" x14ac:dyDescent="0.2">
      <c r="B17" s="16" t="s">
        <v>41</v>
      </c>
      <c r="C17" s="73">
        <v>5990668.8700000001</v>
      </c>
      <c r="D17" s="73"/>
      <c r="E17" s="75"/>
      <c r="F17" s="73">
        <v>88316.96</v>
      </c>
      <c r="G17" s="4">
        <v>0</v>
      </c>
      <c r="H17" s="4">
        <f t="shared" si="4"/>
        <v>88316.96</v>
      </c>
      <c r="I17" s="4">
        <f t="shared" si="5"/>
        <v>6078985.8300000001</v>
      </c>
    </row>
    <row r="18" spans="2:9" ht="12" x14ac:dyDescent="0.2">
      <c r="B18" s="16" t="s">
        <v>42</v>
      </c>
      <c r="C18" s="73">
        <v>178291.6</v>
      </c>
      <c r="D18" s="73"/>
      <c r="E18" s="75"/>
      <c r="F18" s="73">
        <v>36476.400000000001</v>
      </c>
      <c r="G18" s="4">
        <v>0</v>
      </c>
      <c r="H18" s="4">
        <f t="shared" si="4"/>
        <v>36476.400000000001</v>
      </c>
      <c r="I18" s="4">
        <f t="shared" si="5"/>
        <v>214768</v>
      </c>
    </row>
    <row r="19" spans="2:9" ht="12" x14ac:dyDescent="0.2">
      <c r="B19" s="16" t="s">
        <v>43</v>
      </c>
      <c r="C19" s="73">
        <v>500367.42</v>
      </c>
      <c r="D19" s="73"/>
      <c r="E19" s="75"/>
      <c r="F19" s="73">
        <v>1435472.08</v>
      </c>
      <c r="G19" s="4">
        <v>0</v>
      </c>
      <c r="H19" s="4">
        <f t="shared" si="4"/>
        <v>1435472.08</v>
      </c>
      <c r="I19" s="4">
        <f t="shared" si="5"/>
        <v>1935839.5</v>
      </c>
    </row>
    <row r="20" spans="2:9" ht="12" x14ac:dyDescent="0.2">
      <c r="B20" s="16" t="s">
        <v>44</v>
      </c>
      <c r="C20" s="73">
        <v>0</v>
      </c>
      <c r="D20" s="76">
        <v>0</v>
      </c>
      <c r="E20" s="75"/>
      <c r="F20" s="4">
        <v>0</v>
      </c>
      <c r="G20" s="4">
        <v>0</v>
      </c>
      <c r="H20" s="4">
        <f t="shared" si="4"/>
        <v>0</v>
      </c>
      <c r="I20" s="4">
        <v>0</v>
      </c>
    </row>
    <row r="21" spans="2:9" ht="12" x14ac:dyDescent="0.2">
      <c r="B21" s="16" t="s">
        <v>45</v>
      </c>
      <c r="C21" s="73">
        <v>0</v>
      </c>
      <c r="D21" s="76">
        <v>0</v>
      </c>
      <c r="E21" s="75"/>
      <c r="F21" s="4">
        <v>0</v>
      </c>
      <c r="G21" s="4">
        <v>0</v>
      </c>
      <c r="H21" s="4">
        <f t="shared" si="4"/>
        <v>0</v>
      </c>
      <c r="I21" s="4">
        <v>0</v>
      </c>
    </row>
    <row r="22" spans="2:9" x14ac:dyDescent="0.2">
      <c r="B22" s="17" t="s">
        <v>46</v>
      </c>
      <c r="C22" s="3">
        <f t="shared" ref="C22:H22" si="6">SUM(C23:C31)</f>
        <v>7110721.3100000005</v>
      </c>
      <c r="D22" s="3">
        <f t="shared" si="6"/>
        <v>132265.60000000001</v>
      </c>
      <c r="E22" s="3">
        <f t="shared" si="6"/>
        <v>1604911.7400000002</v>
      </c>
      <c r="F22" s="3">
        <f t="shared" si="6"/>
        <v>0</v>
      </c>
      <c r="G22" s="3">
        <f t="shared" si="6"/>
        <v>0</v>
      </c>
      <c r="H22" s="3">
        <f t="shared" si="6"/>
        <v>-1472646.1400000001</v>
      </c>
      <c r="I22" s="3">
        <f t="shared" ref="I22" si="7">SUM(I23:I31)</f>
        <v>5638075.1699999999</v>
      </c>
    </row>
    <row r="23" spans="2:9" ht="12" x14ac:dyDescent="0.2">
      <c r="B23" s="16" t="s">
        <v>47</v>
      </c>
      <c r="C23" s="73">
        <v>952643</v>
      </c>
      <c r="D23" s="73"/>
      <c r="E23" s="75">
        <v>397383.73</v>
      </c>
      <c r="F23" s="4">
        <v>0</v>
      </c>
      <c r="G23" s="4">
        <v>0</v>
      </c>
      <c r="H23" s="4">
        <f t="shared" si="4"/>
        <v>-397383.73</v>
      </c>
      <c r="I23" s="4">
        <f t="shared" ref="I23:I73" si="8">+C23+H23</f>
        <v>555259.27</v>
      </c>
    </row>
    <row r="24" spans="2:9" ht="12" x14ac:dyDescent="0.2">
      <c r="B24" s="16" t="s">
        <v>48</v>
      </c>
      <c r="C24" s="73">
        <v>180500</v>
      </c>
      <c r="D24" s="73"/>
      <c r="E24" s="75">
        <v>132851.32</v>
      </c>
      <c r="F24" s="4">
        <v>0</v>
      </c>
      <c r="G24" s="4">
        <v>0</v>
      </c>
      <c r="H24" s="4">
        <f t="shared" si="4"/>
        <v>-132851.32</v>
      </c>
      <c r="I24" s="4">
        <f t="shared" si="8"/>
        <v>47648.679999999993</v>
      </c>
    </row>
    <row r="25" spans="2:9" ht="12" x14ac:dyDescent="0.2">
      <c r="B25" s="16" t="s">
        <v>49</v>
      </c>
      <c r="C25" s="73">
        <v>0</v>
      </c>
      <c r="D25" s="73">
        <v>0</v>
      </c>
      <c r="E25" s="75"/>
      <c r="F25" s="4">
        <v>0</v>
      </c>
      <c r="G25" s="4">
        <v>0</v>
      </c>
      <c r="H25" s="4">
        <f t="shared" si="4"/>
        <v>0</v>
      </c>
      <c r="I25" s="4">
        <f t="shared" si="8"/>
        <v>0</v>
      </c>
    </row>
    <row r="26" spans="2:9" ht="12" x14ac:dyDescent="0.2">
      <c r="B26" s="16" t="s">
        <v>50</v>
      </c>
      <c r="C26" s="73">
        <v>1349699.45</v>
      </c>
      <c r="D26" s="73"/>
      <c r="E26" s="75">
        <v>590512.03</v>
      </c>
      <c r="F26" s="4">
        <v>0</v>
      </c>
      <c r="G26" s="4">
        <v>0</v>
      </c>
      <c r="H26" s="4">
        <f t="shared" si="4"/>
        <v>-590512.03</v>
      </c>
      <c r="I26" s="4">
        <f t="shared" si="8"/>
        <v>759187.41999999993</v>
      </c>
    </row>
    <row r="27" spans="2:9" ht="12" x14ac:dyDescent="0.2">
      <c r="B27" s="16" t="s">
        <v>51</v>
      </c>
      <c r="C27" s="73">
        <v>570000</v>
      </c>
      <c r="D27" s="73"/>
      <c r="E27" s="75">
        <v>335402.87</v>
      </c>
      <c r="F27" s="4">
        <v>0</v>
      </c>
      <c r="G27" s="4">
        <v>0</v>
      </c>
      <c r="H27" s="4">
        <f t="shared" si="4"/>
        <v>-335402.87</v>
      </c>
      <c r="I27" s="4">
        <f t="shared" si="8"/>
        <v>234597.13</v>
      </c>
    </row>
    <row r="28" spans="2:9" ht="12" x14ac:dyDescent="0.2">
      <c r="B28" s="16" t="s">
        <v>52</v>
      </c>
      <c r="C28" s="73">
        <v>2383078</v>
      </c>
      <c r="D28" s="73">
        <v>34683.97</v>
      </c>
      <c r="E28" s="75"/>
      <c r="F28" s="4">
        <v>0</v>
      </c>
      <c r="G28" s="4">
        <v>0</v>
      </c>
      <c r="H28" s="4">
        <f t="shared" si="4"/>
        <v>34683.97</v>
      </c>
      <c r="I28" s="4">
        <f t="shared" si="8"/>
        <v>2417761.9700000002</v>
      </c>
    </row>
    <row r="29" spans="2:9" ht="12" x14ac:dyDescent="0.2">
      <c r="B29" s="16" t="s">
        <v>53</v>
      </c>
      <c r="C29" s="73">
        <v>534320.86</v>
      </c>
      <c r="D29" s="73"/>
      <c r="E29" s="75">
        <v>99886.79</v>
      </c>
      <c r="F29" s="4">
        <v>0</v>
      </c>
      <c r="G29" s="4">
        <v>0</v>
      </c>
      <c r="H29" s="4">
        <f t="shared" si="4"/>
        <v>-99886.79</v>
      </c>
      <c r="I29" s="4">
        <f t="shared" si="8"/>
        <v>434434.07</v>
      </c>
    </row>
    <row r="30" spans="2:9" ht="12" x14ac:dyDescent="0.2">
      <c r="B30" s="16" t="s">
        <v>54</v>
      </c>
      <c r="C30" s="73">
        <v>50000</v>
      </c>
      <c r="D30" s="73"/>
      <c r="E30" s="75">
        <v>48875</v>
      </c>
      <c r="F30" s="4">
        <v>0</v>
      </c>
      <c r="G30" s="4">
        <v>0</v>
      </c>
      <c r="H30" s="4">
        <f t="shared" si="4"/>
        <v>-48875</v>
      </c>
      <c r="I30" s="4">
        <f t="shared" si="8"/>
        <v>1125</v>
      </c>
    </row>
    <row r="31" spans="2:9" ht="12" x14ac:dyDescent="0.2">
      <c r="B31" s="16" t="s">
        <v>55</v>
      </c>
      <c r="C31" s="73">
        <v>1090480</v>
      </c>
      <c r="D31" s="73">
        <v>97581.63</v>
      </c>
      <c r="E31" s="75"/>
      <c r="F31" s="4">
        <v>0</v>
      </c>
      <c r="G31" s="4">
        <v>0</v>
      </c>
      <c r="H31" s="4">
        <f t="shared" si="4"/>
        <v>97581.63</v>
      </c>
      <c r="I31" s="4">
        <f t="shared" si="8"/>
        <v>1188061.6299999999</v>
      </c>
    </row>
    <row r="32" spans="2:9" x14ac:dyDescent="0.2">
      <c r="B32" s="17" t="s">
        <v>56</v>
      </c>
      <c r="C32" s="3">
        <f t="shared" ref="C32:I32" si="9">SUM(C33:C41)</f>
        <v>14095709.07</v>
      </c>
      <c r="D32" s="3">
        <f t="shared" si="9"/>
        <v>13863692.07</v>
      </c>
      <c r="E32" s="3">
        <f t="shared" si="9"/>
        <v>349846.95</v>
      </c>
      <c r="F32" s="3">
        <f t="shared" si="9"/>
        <v>0</v>
      </c>
      <c r="G32" s="3">
        <f t="shared" si="9"/>
        <v>0</v>
      </c>
      <c r="H32" s="3">
        <f t="shared" si="9"/>
        <v>13513845.119999999</v>
      </c>
      <c r="I32" s="3">
        <f t="shared" si="9"/>
        <v>27609554.189999998</v>
      </c>
    </row>
    <row r="33" spans="2:9" x14ac:dyDescent="0.2">
      <c r="B33" s="16" t="s">
        <v>57</v>
      </c>
      <c r="C33" s="73">
        <v>2722000</v>
      </c>
      <c r="D33" s="73">
        <v>464796.06</v>
      </c>
      <c r="E33" s="73"/>
      <c r="F33" s="4">
        <v>0</v>
      </c>
      <c r="G33" s="4">
        <v>0</v>
      </c>
      <c r="H33" s="4">
        <f t="shared" si="4"/>
        <v>464796.06</v>
      </c>
      <c r="I33" s="4">
        <f t="shared" si="8"/>
        <v>3186796.06</v>
      </c>
    </row>
    <row r="34" spans="2:9" x14ac:dyDescent="0.2">
      <c r="B34" s="16" t="s">
        <v>58</v>
      </c>
      <c r="C34" s="73">
        <v>650950</v>
      </c>
      <c r="D34" s="73">
        <v>820622.12</v>
      </c>
      <c r="E34" s="73"/>
      <c r="F34" s="4">
        <v>0</v>
      </c>
      <c r="G34" s="4">
        <v>0</v>
      </c>
      <c r="H34" s="4">
        <f t="shared" si="4"/>
        <v>820622.12</v>
      </c>
      <c r="I34" s="4">
        <f t="shared" si="8"/>
        <v>1471572.12</v>
      </c>
    </row>
    <row r="35" spans="2:9" x14ac:dyDescent="0.2">
      <c r="B35" s="16" t="s">
        <v>59</v>
      </c>
      <c r="C35" s="73">
        <v>900000</v>
      </c>
      <c r="D35" s="73"/>
      <c r="E35" s="73">
        <v>151020.88</v>
      </c>
      <c r="F35" s="4">
        <v>0</v>
      </c>
      <c r="G35" s="4">
        <v>0</v>
      </c>
      <c r="H35" s="4">
        <f t="shared" si="4"/>
        <v>-151020.88</v>
      </c>
      <c r="I35" s="4">
        <f t="shared" si="8"/>
        <v>748979.12</v>
      </c>
    </row>
    <row r="36" spans="2:9" x14ac:dyDescent="0.2">
      <c r="B36" s="16" t="s">
        <v>60</v>
      </c>
      <c r="C36" s="73">
        <v>222425.28</v>
      </c>
      <c r="D36" s="73">
        <v>92598.399999999994</v>
      </c>
      <c r="E36" s="73"/>
      <c r="F36" s="4">
        <v>0</v>
      </c>
      <c r="G36" s="4">
        <v>0</v>
      </c>
      <c r="H36" s="4">
        <f t="shared" si="4"/>
        <v>92598.399999999994</v>
      </c>
      <c r="I36" s="4">
        <f t="shared" si="8"/>
        <v>315023.68</v>
      </c>
    </row>
    <row r="37" spans="2:9" x14ac:dyDescent="0.2">
      <c r="B37" s="16" t="s">
        <v>61</v>
      </c>
      <c r="C37" s="73">
        <v>792450</v>
      </c>
      <c r="D37" s="73"/>
      <c r="E37" s="73">
        <v>198826.07</v>
      </c>
      <c r="F37" s="4">
        <v>0</v>
      </c>
      <c r="G37" s="4">
        <v>0</v>
      </c>
      <c r="H37" s="4">
        <f t="shared" si="4"/>
        <v>-198826.07</v>
      </c>
      <c r="I37" s="4">
        <f t="shared" si="8"/>
        <v>593623.92999999993</v>
      </c>
    </row>
    <row r="38" spans="2:9" x14ac:dyDescent="0.2">
      <c r="B38" s="16" t="s">
        <v>62</v>
      </c>
      <c r="C38" s="73">
        <v>30000</v>
      </c>
      <c r="D38" s="73">
        <v>198940</v>
      </c>
      <c r="E38" s="73"/>
      <c r="F38" s="4">
        <v>0</v>
      </c>
      <c r="G38" s="4">
        <v>0</v>
      </c>
      <c r="H38" s="4">
        <f t="shared" si="4"/>
        <v>198940</v>
      </c>
      <c r="I38" s="4">
        <f t="shared" si="8"/>
        <v>228940</v>
      </c>
    </row>
    <row r="39" spans="2:9" x14ac:dyDescent="0.2">
      <c r="B39" s="16" t="s">
        <v>63</v>
      </c>
      <c r="C39" s="73">
        <v>100000</v>
      </c>
      <c r="D39" s="73">
        <v>60801.89</v>
      </c>
      <c r="E39" s="73"/>
      <c r="F39" s="4">
        <v>0</v>
      </c>
      <c r="G39" s="4">
        <v>0</v>
      </c>
      <c r="H39" s="4">
        <f t="shared" si="4"/>
        <v>60801.89</v>
      </c>
      <c r="I39" s="4">
        <f t="shared" si="8"/>
        <v>160801.89000000001</v>
      </c>
    </row>
    <row r="40" spans="2:9" x14ac:dyDescent="0.2">
      <c r="B40" s="16" t="s">
        <v>64</v>
      </c>
      <c r="C40" s="73">
        <v>3757700</v>
      </c>
      <c r="D40" s="73">
        <v>8276211.29</v>
      </c>
      <c r="E40" s="73"/>
      <c r="F40" s="4">
        <v>0</v>
      </c>
      <c r="G40" s="4">
        <v>0</v>
      </c>
      <c r="H40" s="4">
        <f t="shared" si="4"/>
        <v>8276211.29</v>
      </c>
      <c r="I40" s="4">
        <f t="shared" si="8"/>
        <v>12033911.289999999</v>
      </c>
    </row>
    <row r="41" spans="2:9" x14ac:dyDescent="0.2">
      <c r="B41" s="16" t="s">
        <v>65</v>
      </c>
      <c r="C41" s="73">
        <v>4920183.79</v>
      </c>
      <c r="D41" s="73">
        <v>3949722.31</v>
      </c>
      <c r="E41" s="73"/>
      <c r="F41" s="4">
        <v>0</v>
      </c>
      <c r="G41" s="4">
        <v>0</v>
      </c>
      <c r="H41" s="4">
        <f t="shared" si="4"/>
        <v>3949722.31</v>
      </c>
      <c r="I41" s="4">
        <f t="shared" si="8"/>
        <v>8869906.0999999996</v>
      </c>
    </row>
    <row r="42" spans="2:9" x14ac:dyDescent="0.2">
      <c r="B42" s="17" t="s">
        <v>66</v>
      </c>
      <c r="C42" s="3">
        <f t="shared" ref="C42:I42" si="10">SUM(C43:C51)</f>
        <v>11511487.050000001</v>
      </c>
      <c r="D42" s="3">
        <f t="shared" si="10"/>
        <v>2881575.96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2881575.96</v>
      </c>
      <c r="I42" s="3">
        <f t="shared" si="10"/>
        <v>14393063.01</v>
      </c>
    </row>
    <row r="43" spans="2:9" x14ac:dyDescent="0.2">
      <c r="B43" s="16" t="s">
        <v>67</v>
      </c>
      <c r="C43" s="73">
        <v>0</v>
      </c>
      <c r="D43" s="73">
        <v>0</v>
      </c>
      <c r="E43" s="73"/>
      <c r="F43" s="4">
        <v>0</v>
      </c>
      <c r="G43" s="4">
        <v>0</v>
      </c>
      <c r="H43" s="4">
        <f t="shared" si="4"/>
        <v>0</v>
      </c>
      <c r="I43" s="4">
        <f t="shared" si="8"/>
        <v>0</v>
      </c>
    </row>
    <row r="44" spans="2:9" x14ac:dyDescent="0.2">
      <c r="B44" s="16" t="s">
        <v>68</v>
      </c>
      <c r="C44" s="73">
        <v>9082278</v>
      </c>
      <c r="D44" s="73">
        <v>130685.79</v>
      </c>
      <c r="E44" s="73"/>
      <c r="F44" s="4">
        <v>0</v>
      </c>
      <c r="G44" s="4">
        <v>0</v>
      </c>
      <c r="H44" s="4">
        <f t="shared" si="4"/>
        <v>130685.79</v>
      </c>
      <c r="I44" s="4">
        <f t="shared" si="8"/>
        <v>9212963.7899999991</v>
      </c>
    </row>
    <row r="45" spans="2:9" x14ac:dyDescent="0.2">
      <c r="B45" s="16" t="s">
        <v>69</v>
      </c>
      <c r="C45" s="73">
        <v>735674</v>
      </c>
      <c r="D45" s="73">
        <v>1409275.8</v>
      </c>
      <c r="E45" s="73"/>
      <c r="F45" s="4">
        <v>0</v>
      </c>
      <c r="G45" s="4">
        <v>0</v>
      </c>
      <c r="H45" s="4">
        <f t="shared" si="4"/>
        <v>1409275.8</v>
      </c>
      <c r="I45" s="4">
        <f t="shared" si="8"/>
        <v>2144949.7999999998</v>
      </c>
    </row>
    <row r="46" spans="2:9" x14ac:dyDescent="0.2">
      <c r="B46" s="16" t="s">
        <v>70</v>
      </c>
      <c r="C46" s="73">
        <v>1693535.05</v>
      </c>
      <c r="D46" s="73">
        <v>1341614.3700000001</v>
      </c>
      <c r="E46" s="73"/>
      <c r="F46" s="4">
        <v>0</v>
      </c>
      <c r="G46" s="4">
        <v>0</v>
      </c>
      <c r="H46" s="4">
        <f t="shared" si="4"/>
        <v>1341614.3700000001</v>
      </c>
      <c r="I46" s="4">
        <f t="shared" si="8"/>
        <v>3035149.42</v>
      </c>
    </row>
    <row r="47" spans="2:9" ht="12" x14ac:dyDescent="0.2">
      <c r="B47" s="16" t="s">
        <v>71</v>
      </c>
      <c r="C47" s="73">
        <v>0</v>
      </c>
      <c r="D47" s="76">
        <v>0</v>
      </c>
      <c r="E47" s="4"/>
      <c r="F47" s="4">
        <v>0</v>
      </c>
      <c r="G47" s="4">
        <v>0</v>
      </c>
      <c r="H47" s="4">
        <f t="shared" si="4"/>
        <v>0</v>
      </c>
      <c r="I47" s="4">
        <f t="shared" si="8"/>
        <v>0</v>
      </c>
    </row>
    <row r="48" spans="2:9" ht="12" x14ac:dyDescent="0.2">
      <c r="B48" s="16" t="s">
        <v>72</v>
      </c>
      <c r="C48" s="73">
        <v>0</v>
      </c>
      <c r="D48" s="76">
        <v>0</v>
      </c>
      <c r="E48" s="4"/>
      <c r="F48" s="4">
        <v>0</v>
      </c>
      <c r="G48" s="4">
        <v>0</v>
      </c>
      <c r="H48" s="4">
        <f t="shared" si="4"/>
        <v>0</v>
      </c>
      <c r="I48" s="4">
        <f t="shared" si="8"/>
        <v>0</v>
      </c>
    </row>
    <row r="49" spans="2:9" ht="12" x14ac:dyDescent="0.2">
      <c r="B49" s="16" t="s">
        <v>73</v>
      </c>
      <c r="C49" s="73">
        <v>0</v>
      </c>
      <c r="D49" s="76">
        <v>0</v>
      </c>
      <c r="E49" s="4"/>
      <c r="F49" s="4">
        <v>0</v>
      </c>
      <c r="G49" s="4">
        <v>0</v>
      </c>
      <c r="H49" s="4">
        <f t="shared" si="4"/>
        <v>0</v>
      </c>
      <c r="I49" s="4">
        <f t="shared" si="8"/>
        <v>0</v>
      </c>
    </row>
    <row r="50" spans="2:9" ht="12" x14ac:dyDescent="0.2">
      <c r="B50" s="16" t="s">
        <v>74</v>
      </c>
      <c r="C50" s="73">
        <v>0</v>
      </c>
      <c r="D50" s="76">
        <v>0</v>
      </c>
      <c r="E50" s="4"/>
      <c r="F50" s="4">
        <v>0</v>
      </c>
      <c r="G50" s="4">
        <v>0</v>
      </c>
      <c r="H50" s="4">
        <f t="shared" si="4"/>
        <v>0</v>
      </c>
      <c r="I50" s="4">
        <f t="shared" si="8"/>
        <v>0</v>
      </c>
    </row>
    <row r="51" spans="2:9" ht="12" x14ac:dyDescent="0.2">
      <c r="B51" s="16" t="s">
        <v>75</v>
      </c>
      <c r="C51" s="73">
        <v>0</v>
      </c>
      <c r="D51" s="76">
        <v>0</v>
      </c>
      <c r="E51" s="4"/>
      <c r="F51" s="4">
        <v>0</v>
      </c>
      <c r="G51" s="4">
        <v>0</v>
      </c>
      <c r="H51" s="4">
        <f t="shared" si="4"/>
        <v>0</v>
      </c>
      <c r="I51" s="4">
        <f t="shared" si="8"/>
        <v>0</v>
      </c>
    </row>
    <row r="52" spans="2:9" x14ac:dyDescent="0.2">
      <c r="B52" s="17" t="s">
        <v>76</v>
      </c>
      <c r="C52" s="3">
        <f t="shared" ref="C52:I52" si="11">SUM(C53:C61)</f>
        <v>190500</v>
      </c>
      <c r="D52" s="3">
        <f t="shared" si="11"/>
        <v>46246.03</v>
      </c>
      <c r="E52" s="3">
        <f t="shared" si="11"/>
        <v>10520</v>
      </c>
      <c r="F52" s="3">
        <f t="shared" si="11"/>
        <v>0</v>
      </c>
      <c r="G52" s="3">
        <f t="shared" si="11"/>
        <v>0</v>
      </c>
      <c r="H52" s="3">
        <f t="shared" si="11"/>
        <v>35726.03</v>
      </c>
      <c r="I52" s="3">
        <f t="shared" si="11"/>
        <v>226226.03</v>
      </c>
    </row>
    <row r="53" spans="2:9" x14ac:dyDescent="0.2">
      <c r="B53" s="16" t="s">
        <v>77</v>
      </c>
      <c r="C53" s="73">
        <v>115500</v>
      </c>
      <c r="D53" s="73"/>
      <c r="E53" s="73">
        <v>10520</v>
      </c>
      <c r="F53" s="4">
        <v>0</v>
      </c>
      <c r="G53" s="4">
        <v>0</v>
      </c>
      <c r="H53" s="4">
        <f t="shared" si="4"/>
        <v>-10520</v>
      </c>
      <c r="I53" s="4">
        <f t="shared" si="8"/>
        <v>104980</v>
      </c>
    </row>
    <row r="54" spans="2:9" x14ac:dyDescent="0.2">
      <c r="B54" s="16" t="s">
        <v>78</v>
      </c>
      <c r="C54" s="73">
        <v>25000</v>
      </c>
      <c r="D54" s="73">
        <v>8189.03</v>
      </c>
      <c r="E54" s="73"/>
      <c r="F54" s="4">
        <v>0</v>
      </c>
      <c r="G54" s="4">
        <v>0</v>
      </c>
      <c r="H54" s="4">
        <f t="shared" si="4"/>
        <v>8189.03</v>
      </c>
      <c r="I54" s="4">
        <f t="shared" si="8"/>
        <v>33189.03</v>
      </c>
    </row>
    <row r="55" spans="2:9" x14ac:dyDescent="0.2">
      <c r="B55" s="16" t="s">
        <v>79</v>
      </c>
      <c r="C55" s="73">
        <v>0</v>
      </c>
      <c r="D55" s="73">
        <v>0</v>
      </c>
      <c r="E55" s="73"/>
      <c r="F55" s="4">
        <v>0</v>
      </c>
      <c r="G55" s="4">
        <v>0</v>
      </c>
      <c r="H55" s="4">
        <f t="shared" si="4"/>
        <v>0</v>
      </c>
      <c r="I55" s="4">
        <f t="shared" si="8"/>
        <v>0</v>
      </c>
    </row>
    <row r="56" spans="2:9" x14ac:dyDescent="0.2">
      <c r="B56" s="16" t="s">
        <v>80</v>
      </c>
      <c r="C56" s="73">
        <v>0</v>
      </c>
      <c r="D56" s="73">
        <v>0</v>
      </c>
      <c r="E56" s="73"/>
      <c r="F56" s="4">
        <v>0</v>
      </c>
      <c r="G56" s="4">
        <v>0</v>
      </c>
      <c r="H56" s="4">
        <f t="shared" si="4"/>
        <v>0</v>
      </c>
      <c r="I56" s="4">
        <f t="shared" si="8"/>
        <v>0</v>
      </c>
    </row>
    <row r="57" spans="2:9" x14ac:dyDescent="0.2">
      <c r="B57" s="16" t="s">
        <v>81</v>
      </c>
      <c r="C57" s="73">
        <v>0</v>
      </c>
      <c r="D57" s="73">
        <v>0</v>
      </c>
      <c r="E57" s="73"/>
      <c r="F57" s="4">
        <v>0</v>
      </c>
      <c r="G57" s="4">
        <v>0</v>
      </c>
      <c r="H57" s="4">
        <f t="shared" si="4"/>
        <v>0</v>
      </c>
      <c r="I57" s="4">
        <f t="shared" si="8"/>
        <v>0</v>
      </c>
    </row>
    <row r="58" spans="2:9" x14ac:dyDescent="0.2">
      <c r="B58" s="16" t="s">
        <v>82</v>
      </c>
      <c r="C58" s="73">
        <v>50000</v>
      </c>
      <c r="D58" s="73">
        <v>38057</v>
      </c>
      <c r="E58" s="73"/>
      <c r="F58" s="4">
        <v>0</v>
      </c>
      <c r="G58" s="4">
        <v>0</v>
      </c>
      <c r="H58" s="4">
        <f t="shared" si="4"/>
        <v>38057</v>
      </c>
      <c r="I58" s="4">
        <f t="shared" si="8"/>
        <v>88057</v>
      </c>
    </row>
    <row r="59" spans="2:9" ht="12" x14ac:dyDescent="0.2">
      <c r="B59" s="16" t="s">
        <v>83</v>
      </c>
      <c r="C59" s="73">
        <v>0</v>
      </c>
      <c r="D59" s="76">
        <v>0</v>
      </c>
      <c r="E59" s="73"/>
      <c r="F59" s="4">
        <v>0</v>
      </c>
      <c r="G59" s="4">
        <v>0</v>
      </c>
      <c r="H59" s="4">
        <f t="shared" si="4"/>
        <v>0</v>
      </c>
      <c r="I59" s="4">
        <f t="shared" si="8"/>
        <v>0</v>
      </c>
    </row>
    <row r="60" spans="2:9" ht="12" x14ac:dyDescent="0.2">
      <c r="B60" s="16" t="s">
        <v>84</v>
      </c>
      <c r="C60" s="73">
        <v>0</v>
      </c>
      <c r="D60" s="76">
        <v>0</v>
      </c>
      <c r="E60" s="73"/>
      <c r="F60" s="4">
        <v>0</v>
      </c>
      <c r="G60" s="4">
        <v>0</v>
      </c>
      <c r="H60" s="4">
        <f t="shared" si="4"/>
        <v>0</v>
      </c>
      <c r="I60" s="4">
        <f t="shared" si="8"/>
        <v>0</v>
      </c>
    </row>
    <row r="61" spans="2:9" ht="12" x14ac:dyDescent="0.2">
      <c r="B61" s="16" t="s">
        <v>85</v>
      </c>
      <c r="C61" s="73">
        <v>0</v>
      </c>
      <c r="D61" s="76">
        <v>0</v>
      </c>
      <c r="E61" s="4"/>
      <c r="F61" s="4">
        <v>0</v>
      </c>
      <c r="G61" s="4">
        <v>0</v>
      </c>
      <c r="H61" s="4">
        <f t="shared" si="4"/>
        <v>0</v>
      </c>
      <c r="I61" s="4">
        <f t="shared" si="8"/>
        <v>0</v>
      </c>
    </row>
    <row r="62" spans="2:9" x14ac:dyDescent="0.2">
      <c r="B62" s="17" t="s">
        <v>86</v>
      </c>
      <c r="C62" s="3">
        <f t="shared" ref="C62:I62" si="12">SUM(C63:C65)</f>
        <v>0</v>
      </c>
      <c r="D62" s="3">
        <f t="shared" si="12"/>
        <v>6722912.0099999998</v>
      </c>
      <c r="E62" s="3">
        <f t="shared" si="12"/>
        <v>0</v>
      </c>
      <c r="F62" s="3">
        <f t="shared" si="12"/>
        <v>0</v>
      </c>
      <c r="G62" s="3">
        <f t="shared" si="12"/>
        <v>0</v>
      </c>
      <c r="H62" s="3">
        <f t="shared" si="12"/>
        <v>6722912.0099999998</v>
      </c>
      <c r="I62" s="3">
        <f t="shared" si="12"/>
        <v>6722912.0099999998</v>
      </c>
    </row>
    <row r="63" spans="2:9" x14ac:dyDescent="0.2">
      <c r="B63" s="16" t="s">
        <v>87</v>
      </c>
      <c r="C63" s="73">
        <v>0</v>
      </c>
      <c r="D63" s="73">
        <v>0</v>
      </c>
      <c r="E63" s="4"/>
      <c r="F63" s="4">
        <v>0</v>
      </c>
      <c r="G63" s="4">
        <v>0</v>
      </c>
      <c r="H63" s="4">
        <f t="shared" si="4"/>
        <v>0</v>
      </c>
      <c r="I63" s="4">
        <f t="shared" si="8"/>
        <v>0</v>
      </c>
    </row>
    <row r="64" spans="2:9" x14ac:dyDescent="0.2">
      <c r="B64" s="16" t="s">
        <v>88</v>
      </c>
      <c r="C64" s="73">
        <v>0</v>
      </c>
      <c r="D64" s="73">
        <v>6722912.0099999998</v>
      </c>
      <c r="E64" s="4"/>
      <c r="F64" s="4">
        <v>0</v>
      </c>
      <c r="G64" s="4">
        <v>0</v>
      </c>
      <c r="H64" s="4">
        <f t="shared" si="4"/>
        <v>6722912.0099999998</v>
      </c>
      <c r="I64" s="4">
        <f t="shared" si="8"/>
        <v>6722912.0099999998</v>
      </c>
    </row>
    <row r="65" spans="2:9" x14ac:dyDescent="0.2">
      <c r="B65" s="16" t="s">
        <v>89</v>
      </c>
      <c r="C65" s="73">
        <v>0</v>
      </c>
      <c r="D65" s="4">
        <v>0</v>
      </c>
      <c r="E65" s="4"/>
      <c r="F65" s="4">
        <v>0</v>
      </c>
      <c r="G65" s="4">
        <v>0</v>
      </c>
      <c r="H65" s="4">
        <f t="shared" si="4"/>
        <v>0</v>
      </c>
      <c r="I65" s="4">
        <f t="shared" si="8"/>
        <v>0</v>
      </c>
    </row>
    <row r="66" spans="2:9" x14ac:dyDescent="0.2">
      <c r="B66" s="17" t="s">
        <v>90</v>
      </c>
      <c r="C66" s="3">
        <f>SUM(C67:C71,C73:C74)</f>
        <v>2500000</v>
      </c>
      <c r="D66" s="3">
        <f t="shared" ref="D66:I66" si="13">SUM(D67:D71,D73:D74)</f>
        <v>0</v>
      </c>
      <c r="E66" s="3">
        <f t="shared" si="13"/>
        <v>239537.18</v>
      </c>
      <c r="F66" s="3">
        <f t="shared" si="13"/>
        <v>0</v>
      </c>
      <c r="G66" s="3">
        <f t="shared" si="13"/>
        <v>0</v>
      </c>
      <c r="H66" s="3">
        <f t="shared" si="13"/>
        <v>-239537.18</v>
      </c>
      <c r="I66" s="3">
        <f t="shared" si="13"/>
        <v>2260462.8199999998</v>
      </c>
    </row>
    <row r="67" spans="2:9" x14ac:dyDescent="0.2">
      <c r="B67" s="16" t="s">
        <v>91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f t="shared" si="8"/>
        <v>0</v>
      </c>
    </row>
    <row r="68" spans="2:9" x14ac:dyDescent="0.2">
      <c r="B68" s="16" t="s">
        <v>92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f t="shared" si="8"/>
        <v>0</v>
      </c>
    </row>
    <row r="69" spans="2:9" x14ac:dyDescent="0.2">
      <c r="B69" s="16" t="s">
        <v>93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f t="shared" si="8"/>
        <v>0</v>
      </c>
    </row>
    <row r="70" spans="2:9" x14ac:dyDescent="0.2">
      <c r="B70" s="16" t="s">
        <v>94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f t="shared" si="8"/>
        <v>0</v>
      </c>
    </row>
    <row r="71" spans="2:9" x14ac:dyDescent="0.2">
      <c r="B71" s="16" t="s">
        <v>95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f t="shared" si="8"/>
        <v>0</v>
      </c>
    </row>
    <row r="72" spans="2:9" x14ac:dyDescent="0.2">
      <c r="B72" s="16" t="s">
        <v>96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f t="shared" si="8"/>
        <v>0</v>
      </c>
    </row>
    <row r="73" spans="2:9" x14ac:dyDescent="0.2">
      <c r="B73" s="16" t="s">
        <v>97</v>
      </c>
      <c r="C73" s="4">
        <v>2500000</v>
      </c>
      <c r="D73" s="4"/>
      <c r="E73" s="4">
        <v>239537.18</v>
      </c>
      <c r="F73" s="4">
        <v>0</v>
      </c>
      <c r="G73" s="4">
        <v>0</v>
      </c>
      <c r="H73" s="4">
        <f t="shared" ref="H73" si="14">+D73-E73+F73-G73</f>
        <v>-239537.18</v>
      </c>
      <c r="I73" s="4">
        <f t="shared" si="8"/>
        <v>2260462.8199999998</v>
      </c>
    </row>
    <row r="74" spans="2:9" x14ac:dyDescent="0.2">
      <c r="B74" s="17" t="s">
        <v>98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99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101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102</v>
      </c>
      <c r="C78" s="3">
        <f t="shared" ref="C78:I78" si="15">SUM(C79:C85)</f>
        <v>4168200</v>
      </c>
      <c r="D78" s="3">
        <f t="shared" si="15"/>
        <v>0</v>
      </c>
      <c r="E78" s="3">
        <f t="shared" si="15"/>
        <v>18540</v>
      </c>
      <c r="F78" s="3">
        <f t="shared" si="15"/>
        <v>0</v>
      </c>
      <c r="G78" s="3">
        <f t="shared" si="15"/>
        <v>0</v>
      </c>
      <c r="H78" s="3">
        <f t="shared" si="15"/>
        <v>-18540</v>
      </c>
      <c r="I78" s="3">
        <f t="shared" si="15"/>
        <v>4149660</v>
      </c>
    </row>
    <row r="79" spans="2:9" x14ac:dyDescent="0.2">
      <c r="B79" s="16" t="s">
        <v>103</v>
      </c>
      <c r="C79" s="73">
        <v>4000000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16">+D79-E79+F79-G79</f>
        <v>0</v>
      </c>
      <c r="I79" s="4">
        <f t="shared" ref="I79:I84" si="17">+C79+H79</f>
        <v>4000000</v>
      </c>
    </row>
    <row r="80" spans="2:9" x14ac:dyDescent="0.2">
      <c r="B80" s="16" t="s">
        <v>104</v>
      </c>
      <c r="C80" s="73">
        <v>168200</v>
      </c>
      <c r="D80" s="73"/>
      <c r="E80" s="4">
        <v>18540</v>
      </c>
      <c r="F80" s="4">
        <v>0</v>
      </c>
      <c r="G80" s="4">
        <v>0</v>
      </c>
      <c r="H80" s="4">
        <f t="shared" si="16"/>
        <v>-18540</v>
      </c>
      <c r="I80" s="4">
        <f t="shared" si="17"/>
        <v>149660</v>
      </c>
    </row>
    <row r="81" spans="2:9" x14ac:dyDescent="0.2">
      <c r="B81" s="16" t="s">
        <v>105</v>
      </c>
      <c r="C81" s="73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6"/>
        <v>0</v>
      </c>
      <c r="I81" s="4">
        <f t="shared" si="17"/>
        <v>0</v>
      </c>
    </row>
    <row r="82" spans="2:9" ht="12" x14ac:dyDescent="0.2">
      <c r="B82" s="16" t="s">
        <v>106</v>
      </c>
      <c r="C82" s="72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6"/>
        <v>0</v>
      </c>
      <c r="I82" s="4">
        <f t="shared" si="17"/>
        <v>0</v>
      </c>
    </row>
    <row r="83" spans="2:9" ht="12" x14ac:dyDescent="0.2">
      <c r="B83" s="16" t="s">
        <v>107</v>
      </c>
      <c r="C83" s="72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6"/>
        <v>0</v>
      </c>
      <c r="I83" s="4">
        <f t="shared" si="17"/>
        <v>0</v>
      </c>
    </row>
    <row r="84" spans="2:9" ht="12" x14ac:dyDescent="0.2">
      <c r="B84" s="16" t="s">
        <v>108</v>
      </c>
      <c r="C84" s="72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6"/>
        <v>0</v>
      </c>
      <c r="I84" s="4">
        <f t="shared" si="17"/>
        <v>0</v>
      </c>
    </row>
    <row r="85" spans="2:9" ht="12" x14ac:dyDescent="0.2">
      <c r="B85" s="16" t="s">
        <v>109</v>
      </c>
      <c r="C85" s="72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16"/>
        <v>0</v>
      </c>
      <c r="I85" s="4">
        <v>0</v>
      </c>
    </row>
    <row r="86" spans="2:9" ht="12" x14ac:dyDescent="0.2">
      <c r="B86" s="10"/>
      <c r="C86" s="72"/>
      <c r="D86" s="4"/>
      <c r="E86" s="4"/>
      <c r="F86" s="4"/>
      <c r="G86" s="4"/>
      <c r="H86" s="4"/>
      <c r="I86" s="4"/>
    </row>
    <row r="87" spans="2:9" x14ac:dyDescent="0.2">
      <c r="B87" s="14" t="s">
        <v>110</v>
      </c>
      <c r="C87" s="3">
        <f t="shared" ref="C87:I87" si="18">SUM(C88,C96,C106,C116,C126,C136,C140,C149,C153)</f>
        <v>77330174</v>
      </c>
      <c r="D87" s="3">
        <f t="shared" si="18"/>
        <v>1085123.46</v>
      </c>
      <c r="E87" s="3">
        <f t="shared" si="18"/>
        <v>64263.6</v>
      </c>
      <c r="F87" s="3">
        <f t="shared" si="18"/>
        <v>57620629.089999996</v>
      </c>
      <c r="G87" s="3">
        <f t="shared" si="18"/>
        <v>71506729.520000011</v>
      </c>
      <c r="H87" s="3">
        <f t="shared" si="18"/>
        <v>-12865240.570000008</v>
      </c>
      <c r="I87" s="3">
        <f t="shared" si="18"/>
        <v>64464933.429999992</v>
      </c>
    </row>
    <row r="88" spans="2:9" x14ac:dyDescent="0.2">
      <c r="B88" s="17" t="s">
        <v>38</v>
      </c>
      <c r="C88" s="3">
        <f t="shared" ref="C88" si="19">SUM(C89:C95)</f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39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41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42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43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44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45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46</v>
      </c>
      <c r="C96" s="3">
        <f t="shared" ref="C96:I96" si="20">SUM(C97:C105)</f>
        <v>5941373</v>
      </c>
      <c r="D96" s="3">
        <f t="shared" si="20"/>
        <v>0</v>
      </c>
      <c r="E96" s="3">
        <f t="shared" si="20"/>
        <v>0</v>
      </c>
      <c r="F96" s="3">
        <f t="shared" si="20"/>
        <v>693060</v>
      </c>
      <c r="G96" s="3">
        <f t="shared" si="20"/>
        <v>352553.4</v>
      </c>
      <c r="H96" s="3">
        <f t="shared" si="20"/>
        <v>340506.6</v>
      </c>
      <c r="I96" s="3">
        <f t="shared" si="20"/>
        <v>6281879.5999999996</v>
      </c>
    </row>
    <row r="97" spans="2:9" x14ac:dyDescent="0.2">
      <c r="B97" s="16" t="s">
        <v>47</v>
      </c>
      <c r="C97" s="73">
        <v>83300</v>
      </c>
      <c r="D97" s="73"/>
      <c r="E97" s="73"/>
      <c r="F97" s="4">
        <v>0</v>
      </c>
      <c r="G97" s="4">
        <v>57306</v>
      </c>
      <c r="H97" s="4">
        <f t="shared" ref="H97:H147" si="21">+D97-E97+F97-G97</f>
        <v>-57306</v>
      </c>
      <c r="I97" s="4">
        <f t="shared" ref="I97:I147" si="22">+C97+H97</f>
        <v>25994</v>
      </c>
    </row>
    <row r="98" spans="2:9" x14ac:dyDescent="0.2">
      <c r="B98" s="16" t="s">
        <v>48</v>
      </c>
      <c r="C98" s="73">
        <v>0</v>
      </c>
      <c r="D98" s="73">
        <v>0</v>
      </c>
      <c r="E98" s="73"/>
      <c r="F98" s="4">
        <v>0</v>
      </c>
      <c r="G98" s="4">
        <v>0</v>
      </c>
      <c r="H98" s="4">
        <f t="shared" si="21"/>
        <v>0</v>
      </c>
      <c r="I98" s="4">
        <f t="shared" si="22"/>
        <v>0</v>
      </c>
    </row>
    <row r="99" spans="2:9" x14ac:dyDescent="0.2">
      <c r="B99" s="16" t="s">
        <v>49</v>
      </c>
      <c r="C99" s="73">
        <v>0</v>
      </c>
      <c r="D99" s="73">
        <v>0</v>
      </c>
      <c r="E99" s="73"/>
      <c r="F99" s="4">
        <v>0</v>
      </c>
      <c r="G99" s="4">
        <v>0</v>
      </c>
      <c r="H99" s="4">
        <f t="shared" si="21"/>
        <v>0</v>
      </c>
      <c r="I99" s="4">
        <f t="shared" si="22"/>
        <v>0</v>
      </c>
    </row>
    <row r="100" spans="2:9" x14ac:dyDescent="0.2">
      <c r="B100" s="16" t="s">
        <v>50</v>
      </c>
      <c r="C100" s="73">
        <v>3240000</v>
      </c>
      <c r="D100" s="73"/>
      <c r="E100" s="73"/>
      <c r="F100" s="4">
        <v>120000</v>
      </c>
      <c r="G100" s="4">
        <v>0</v>
      </c>
      <c r="H100" s="4">
        <f t="shared" si="21"/>
        <v>120000</v>
      </c>
      <c r="I100" s="4">
        <f t="shared" si="22"/>
        <v>3360000</v>
      </c>
    </row>
    <row r="101" spans="2:9" x14ac:dyDescent="0.2">
      <c r="B101" s="18" t="s">
        <v>51</v>
      </c>
      <c r="C101" s="73">
        <v>0</v>
      </c>
      <c r="D101" s="73">
        <v>0</v>
      </c>
      <c r="E101" s="73"/>
      <c r="F101" s="4">
        <v>0</v>
      </c>
      <c r="G101" s="4">
        <v>0</v>
      </c>
      <c r="H101" s="4">
        <f t="shared" si="21"/>
        <v>0</v>
      </c>
      <c r="I101" s="4">
        <f t="shared" si="22"/>
        <v>0</v>
      </c>
    </row>
    <row r="102" spans="2:9" x14ac:dyDescent="0.2">
      <c r="B102" s="16" t="s">
        <v>52</v>
      </c>
      <c r="C102" s="73">
        <v>2207800</v>
      </c>
      <c r="D102" s="73"/>
      <c r="E102" s="73"/>
      <c r="F102" s="4">
        <v>573060</v>
      </c>
      <c r="G102" s="4">
        <v>0</v>
      </c>
      <c r="H102" s="4">
        <f t="shared" si="21"/>
        <v>573060</v>
      </c>
      <c r="I102" s="4">
        <f t="shared" si="22"/>
        <v>2780860</v>
      </c>
    </row>
    <row r="103" spans="2:9" x14ac:dyDescent="0.2">
      <c r="B103" s="16" t="s">
        <v>53</v>
      </c>
      <c r="C103" s="73">
        <v>260273</v>
      </c>
      <c r="D103" s="73"/>
      <c r="E103" s="73"/>
      <c r="F103" s="4">
        <v>0</v>
      </c>
      <c r="G103" s="4">
        <v>260273</v>
      </c>
      <c r="H103" s="4">
        <f t="shared" si="21"/>
        <v>-260273</v>
      </c>
      <c r="I103" s="4">
        <f t="shared" si="22"/>
        <v>0</v>
      </c>
    </row>
    <row r="104" spans="2:9" x14ac:dyDescent="0.2">
      <c r="B104" s="16" t="s">
        <v>54</v>
      </c>
      <c r="C104" s="73">
        <v>0</v>
      </c>
      <c r="D104" s="73">
        <v>0</v>
      </c>
      <c r="E104" s="73"/>
      <c r="F104" s="4">
        <v>0</v>
      </c>
      <c r="G104" s="4">
        <v>0</v>
      </c>
      <c r="H104" s="4">
        <f t="shared" si="21"/>
        <v>0</v>
      </c>
      <c r="I104" s="4">
        <f t="shared" si="22"/>
        <v>0</v>
      </c>
    </row>
    <row r="105" spans="2:9" x14ac:dyDescent="0.2">
      <c r="B105" s="16" t="s">
        <v>55</v>
      </c>
      <c r="C105" s="73">
        <v>150000</v>
      </c>
      <c r="D105" s="73"/>
      <c r="E105" s="73"/>
      <c r="F105" s="4">
        <v>0</v>
      </c>
      <c r="G105" s="4">
        <v>34974.400000000001</v>
      </c>
      <c r="H105" s="4">
        <f t="shared" si="21"/>
        <v>-34974.400000000001</v>
      </c>
      <c r="I105" s="4">
        <f t="shared" si="22"/>
        <v>115025.60000000001</v>
      </c>
    </row>
    <row r="106" spans="2:9" x14ac:dyDescent="0.2">
      <c r="B106" s="17" t="s">
        <v>56</v>
      </c>
      <c r="C106" s="3">
        <f>SUM(C107:C115)</f>
        <v>180000</v>
      </c>
      <c r="D106" s="3">
        <f t="shared" ref="D106:I106" si="23">SUM(D107:D115)</f>
        <v>923579.46</v>
      </c>
      <c r="E106" s="3">
        <f t="shared" si="23"/>
        <v>64263.6</v>
      </c>
      <c r="F106" s="3">
        <f t="shared" si="23"/>
        <v>0</v>
      </c>
      <c r="G106" s="3">
        <f t="shared" si="23"/>
        <v>0</v>
      </c>
      <c r="H106" s="3">
        <f t="shared" si="23"/>
        <v>859315.86</v>
      </c>
      <c r="I106" s="3">
        <f t="shared" si="23"/>
        <v>1039315.86</v>
      </c>
    </row>
    <row r="107" spans="2:9" x14ac:dyDescent="0.2">
      <c r="B107" s="16" t="s">
        <v>57</v>
      </c>
      <c r="C107" s="73">
        <v>0</v>
      </c>
      <c r="D107" s="73">
        <v>0</v>
      </c>
      <c r="E107" s="4">
        <v>0</v>
      </c>
      <c r="F107" s="4">
        <v>0</v>
      </c>
      <c r="G107" s="4">
        <v>0</v>
      </c>
      <c r="H107" s="4">
        <f t="shared" si="21"/>
        <v>0</v>
      </c>
      <c r="I107" s="4">
        <f t="shared" si="22"/>
        <v>0</v>
      </c>
    </row>
    <row r="108" spans="2:9" x14ac:dyDescent="0.2">
      <c r="B108" s="16" t="s">
        <v>58</v>
      </c>
      <c r="C108" s="73">
        <v>0</v>
      </c>
      <c r="D108" s="73">
        <v>319999.46000000002</v>
      </c>
      <c r="E108" s="73"/>
      <c r="F108" s="4">
        <v>0</v>
      </c>
      <c r="G108" s="4">
        <v>0</v>
      </c>
      <c r="H108" s="4">
        <f t="shared" si="21"/>
        <v>319999.46000000002</v>
      </c>
      <c r="I108" s="4">
        <f t="shared" si="22"/>
        <v>319999.46000000002</v>
      </c>
    </row>
    <row r="109" spans="2:9" x14ac:dyDescent="0.2">
      <c r="B109" s="16" t="s">
        <v>59</v>
      </c>
      <c r="C109" s="73">
        <v>40000</v>
      </c>
      <c r="D109" s="73">
        <v>493580</v>
      </c>
      <c r="E109" s="73"/>
      <c r="F109" s="4">
        <v>0</v>
      </c>
      <c r="G109" s="4">
        <v>0</v>
      </c>
      <c r="H109" s="4">
        <f t="shared" si="21"/>
        <v>493580</v>
      </c>
      <c r="I109" s="4">
        <f t="shared" si="22"/>
        <v>533580</v>
      </c>
    </row>
    <row r="110" spans="2:9" x14ac:dyDescent="0.2">
      <c r="B110" s="16" t="s">
        <v>60</v>
      </c>
      <c r="C110" s="73">
        <v>0</v>
      </c>
      <c r="D110" s="73">
        <v>0</v>
      </c>
      <c r="E110" s="73"/>
      <c r="F110" s="4">
        <v>0</v>
      </c>
      <c r="G110" s="4">
        <v>0</v>
      </c>
      <c r="H110" s="4">
        <f t="shared" si="21"/>
        <v>0</v>
      </c>
      <c r="I110" s="4">
        <f t="shared" si="22"/>
        <v>0</v>
      </c>
    </row>
    <row r="111" spans="2:9" x14ac:dyDescent="0.2">
      <c r="B111" s="16" t="s">
        <v>61</v>
      </c>
      <c r="C111" s="73">
        <v>140000</v>
      </c>
      <c r="D111" s="73"/>
      <c r="E111" s="73">
        <v>64263.6</v>
      </c>
      <c r="F111" s="4">
        <v>0</v>
      </c>
      <c r="G111" s="4">
        <v>0</v>
      </c>
      <c r="H111" s="4">
        <f t="shared" si="21"/>
        <v>-64263.6</v>
      </c>
      <c r="I111" s="4">
        <f t="shared" si="22"/>
        <v>75736.399999999994</v>
      </c>
    </row>
    <row r="112" spans="2:9" x14ac:dyDescent="0.2">
      <c r="B112" s="16" t="s">
        <v>62</v>
      </c>
      <c r="C112" s="4">
        <v>0</v>
      </c>
      <c r="D112" s="73">
        <v>0</v>
      </c>
      <c r="E112" s="73"/>
      <c r="F112" s="4">
        <v>0</v>
      </c>
      <c r="G112" s="4">
        <v>0</v>
      </c>
      <c r="H112" s="4">
        <f t="shared" si="21"/>
        <v>0</v>
      </c>
      <c r="I112" s="4">
        <f t="shared" si="22"/>
        <v>0</v>
      </c>
    </row>
    <row r="113" spans="2:9" x14ac:dyDescent="0.2">
      <c r="B113" s="16" t="s">
        <v>63</v>
      </c>
      <c r="C113" s="4">
        <v>0</v>
      </c>
      <c r="D113" s="73">
        <v>0</v>
      </c>
      <c r="E113" s="73"/>
      <c r="F113" s="4">
        <v>0</v>
      </c>
      <c r="G113" s="4">
        <v>0</v>
      </c>
      <c r="H113" s="4">
        <f t="shared" si="21"/>
        <v>0</v>
      </c>
      <c r="I113" s="4">
        <f t="shared" si="22"/>
        <v>0</v>
      </c>
    </row>
    <row r="114" spans="2:9" x14ac:dyDescent="0.2">
      <c r="B114" s="16" t="s">
        <v>64</v>
      </c>
      <c r="C114" s="4">
        <v>0</v>
      </c>
      <c r="D114" s="73">
        <v>110000</v>
      </c>
      <c r="E114" s="73"/>
      <c r="F114" s="4">
        <v>0</v>
      </c>
      <c r="G114" s="4">
        <v>0</v>
      </c>
      <c r="H114" s="4">
        <f t="shared" si="21"/>
        <v>110000</v>
      </c>
      <c r="I114" s="4">
        <f t="shared" si="22"/>
        <v>110000</v>
      </c>
    </row>
    <row r="115" spans="2:9" x14ac:dyDescent="0.2">
      <c r="B115" s="16" t="s">
        <v>65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21"/>
        <v>0</v>
      </c>
      <c r="I115" s="4">
        <f t="shared" si="22"/>
        <v>0</v>
      </c>
    </row>
    <row r="116" spans="2:9" x14ac:dyDescent="0.2">
      <c r="B116" s="17" t="s">
        <v>66</v>
      </c>
      <c r="C116" s="3">
        <f t="shared" ref="C116:I116" si="24">SUM(C117:C125)</f>
        <v>0</v>
      </c>
      <c r="D116" s="3">
        <f t="shared" si="24"/>
        <v>0</v>
      </c>
      <c r="E116" s="3">
        <f t="shared" si="24"/>
        <v>0</v>
      </c>
      <c r="F116" s="3">
        <f t="shared" si="24"/>
        <v>10802812.57</v>
      </c>
      <c r="G116" s="3">
        <f t="shared" si="24"/>
        <v>0</v>
      </c>
      <c r="H116" s="3">
        <f t="shared" si="24"/>
        <v>10802812.57</v>
      </c>
      <c r="I116" s="3">
        <f t="shared" si="24"/>
        <v>10802812.57</v>
      </c>
    </row>
    <row r="117" spans="2:9" x14ac:dyDescent="0.2">
      <c r="B117" s="16" t="s">
        <v>67</v>
      </c>
      <c r="C117" s="73">
        <v>0</v>
      </c>
      <c r="D117" s="73">
        <v>0</v>
      </c>
      <c r="E117" s="4">
        <v>0</v>
      </c>
      <c r="F117" s="4">
        <v>0</v>
      </c>
      <c r="G117" s="4">
        <v>0</v>
      </c>
      <c r="H117" s="4">
        <f t="shared" si="21"/>
        <v>0</v>
      </c>
      <c r="I117" s="4">
        <f t="shared" si="22"/>
        <v>0</v>
      </c>
    </row>
    <row r="118" spans="2:9" x14ac:dyDescent="0.2">
      <c r="B118" s="16" t="s">
        <v>68</v>
      </c>
      <c r="C118" s="73">
        <v>0</v>
      </c>
      <c r="D118" s="73">
        <v>0</v>
      </c>
      <c r="E118" s="4">
        <v>0</v>
      </c>
      <c r="F118" s="4">
        <v>0</v>
      </c>
      <c r="G118" s="4">
        <v>0</v>
      </c>
      <c r="H118" s="4">
        <f t="shared" si="21"/>
        <v>0</v>
      </c>
      <c r="I118" s="4">
        <f t="shared" si="22"/>
        <v>0</v>
      </c>
    </row>
    <row r="119" spans="2:9" x14ac:dyDescent="0.2">
      <c r="B119" s="16" t="s">
        <v>69</v>
      </c>
      <c r="C119" s="73">
        <v>0</v>
      </c>
      <c r="D119" s="73">
        <v>0</v>
      </c>
      <c r="E119" s="4">
        <v>0</v>
      </c>
      <c r="F119" s="73">
        <v>5084220.41</v>
      </c>
      <c r="G119" s="4">
        <v>0</v>
      </c>
      <c r="H119" s="4">
        <f t="shared" si="21"/>
        <v>5084220.41</v>
      </c>
      <c r="I119" s="4">
        <f t="shared" si="22"/>
        <v>5084220.41</v>
      </c>
    </row>
    <row r="120" spans="2:9" x14ac:dyDescent="0.2">
      <c r="B120" s="16" t="s">
        <v>70</v>
      </c>
      <c r="C120" s="73">
        <v>0</v>
      </c>
      <c r="D120" s="73">
        <v>0</v>
      </c>
      <c r="E120" s="4">
        <v>0</v>
      </c>
      <c r="F120" s="73">
        <v>5718592.1600000001</v>
      </c>
      <c r="G120" s="4">
        <v>0</v>
      </c>
      <c r="H120" s="4">
        <f t="shared" si="21"/>
        <v>5718592.1600000001</v>
      </c>
      <c r="I120" s="4">
        <f t="shared" si="22"/>
        <v>5718592.1600000001</v>
      </c>
    </row>
    <row r="121" spans="2:9" x14ac:dyDescent="0.2">
      <c r="B121" s="16" t="s">
        <v>71</v>
      </c>
      <c r="C121" s="73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21"/>
        <v>0</v>
      </c>
      <c r="I121" s="4">
        <f t="shared" si="22"/>
        <v>0</v>
      </c>
    </row>
    <row r="122" spans="2:9" x14ac:dyDescent="0.2">
      <c r="B122" s="16" t="s">
        <v>72</v>
      </c>
      <c r="C122" s="73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21"/>
        <v>0</v>
      </c>
      <c r="I122" s="4">
        <f t="shared" si="22"/>
        <v>0</v>
      </c>
    </row>
    <row r="123" spans="2:9" x14ac:dyDescent="0.2">
      <c r="B123" s="16" t="s">
        <v>73</v>
      </c>
      <c r="C123" s="73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21"/>
        <v>0</v>
      </c>
      <c r="I123" s="4">
        <f t="shared" si="22"/>
        <v>0</v>
      </c>
    </row>
    <row r="124" spans="2:9" x14ac:dyDescent="0.2">
      <c r="B124" s="16" t="s">
        <v>74</v>
      </c>
      <c r="C124" s="73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21"/>
        <v>0</v>
      </c>
      <c r="I124" s="4">
        <f t="shared" si="22"/>
        <v>0</v>
      </c>
    </row>
    <row r="125" spans="2:9" x14ac:dyDescent="0.2">
      <c r="B125" s="16" t="s">
        <v>75</v>
      </c>
      <c r="C125" s="73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21"/>
        <v>0</v>
      </c>
      <c r="I125" s="4">
        <f t="shared" si="22"/>
        <v>0</v>
      </c>
    </row>
    <row r="126" spans="2:9" x14ac:dyDescent="0.2">
      <c r="B126" s="17" t="s">
        <v>76</v>
      </c>
      <c r="C126" s="3">
        <f t="shared" ref="C126:I126" si="25">SUM(C127:C135)</f>
        <v>0</v>
      </c>
      <c r="D126" s="3">
        <f t="shared" si="25"/>
        <v>161544</v>
      </c>
      <c r="E126" s="3">
        <f t="shared" si="25"/>
        <v>0</v>
      </c>
      <c r="F126" s="3">
        <f t="shared" si="25"/>
        <v>0</v>
      </c>
      <c r="G126" s="3">
        <f t="shared" si="25"/>
        <v>0</v>
      </c>
      <c r="H126" s="3">
        <f t="shared" si="25"/>
        <v>161544</v>
      </c>
      <c r="I126" s="3">
        <f t="shared" si="25"/>
        <v>161544</v>
      </c>
    </row>
    <row r="127" spans="2:9" x14ac:dyDescent="0.2">
      <c r="B127" s="16" t="s">
        <v>77</v>
      </c>
      <c r="C127" s="73">
        <v>0</v>
      </c>
      <c r="D127" s="73">
        <v>161544</v>
      </c>
      <c r="E127" s="4">
        <v>0</v>
      </c>
      <c r="F127" s="4">
        <v>0</v>
      </c>
      <c r="G127" s="4">
        <v>0</v>
      </c>
      <c r="H127" s="4">
        <f t="shared" si="21"/>
        <v>161544</v>
      </c>
      <c r="I127" s="4">
        <f t="shared" si="22"/>
        <v>161544</v>
      </c>
    </row>
    <row r="128" spans="2:9" x14ac:dyDescent="0.2">
      <c r="B128" s="16" t="s">
        <v>78</v>
      </c>
      <c r="C128" s="73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21"/>
        <v>0</v>
      </c>
      <c r="I128" s="4">
        <f t="shared" si="22"/>
        <v>0</v>
      </c>
    </row>
    <row r="129" spans="2:9" x14ac:dyDescent="0.2">
      <c r="B129" s="16" t="s">
        <v>79</v>
      </c>
      <c r="C129" s="73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21"/>
        <v>0</v>
      </c>
      <c r="I129" s="4">
        <f t="shared" si="22"/>
        <v>0</v>
      </c>
    </row>
    <row r="130" spans="2:9" x14ac:dyDescent="0.2">
      <c r="B130" s="16" t="s">
        <v>80</v>
      </c>
      <c r="C130" s="73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21"/>
        <v>0</v>
      </c>
      <c r="I130" s="4">
        <f t="shared" si="22"/>
        <v>0</v>
      </c>
    </row>
    <row r="131" spans="2:9" x14ac:dyDescent="0.2">
      <c r="B131" s="16" t="s">
        <v>81</v>
      </c>
      <c r="C131" s="73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21"/>
        <v>0</v>
      </c>
      <c r="I131" s="4">
        <f t="shared" si="22"/>
        <v>0</v>
      </c>
    </row>
    <row r="132" spans="2:9" x14ac:dyDescent="0.2">
      <c r="B132" s="16" t="s">
        <v>82</v>
      </c>
      <c r="C132" s="73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21"/>
        <v>0</v>
      </c>
      <c r="I132" s="4">
        <f t="shared" si="22"/>
        <v>0</v>
      </c>
    </row>
    <row r="133" spans="2:9" x14ac:dyDescent="0.2">
      <c r="B133" s="16" t="s">
        <v>83</v>
      </c>
      <c r="C133" s="73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21"/>
        <v>0</v>
      </c>
      <c r="I133" s="4">
        <f t="shared" si="22"/>
        <v>0</v>
      </c>
    </row>
    <row r="134" spans="2:9" x14ac:dyDescent="0.2">
      <c r="B134" s="16" t="s">
        <v>84</v>
      </c>
      <c r="C134" s="73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21"/>
        <v>0</v>
      </c>
      <c r="I134" s="4">
        <f t="shared" si="22"/>
        <v>0</v>
      </c>
    </row>
    <row r="135" spans="2:9" x14ac:dyDescent="0.2">
      <c r="B135" s="16" t="s">
        <v>85</v>
      </c>
      <c r="C135" s="73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21"/>
        <v>0</v>
      </c>
      <c r="I135" s="4">
        <f t="shared" si="22"/>
        <v>0</v>
      </c>
    </row>
    <row r="136" spans="2:9" x14ac:dyDescent="0.2">
      <c r="B136" s="17" t="s">
        <v>86</v>
      </c>
      <c r="C136" s="3">
        <f t="shared" ref="C136:I136" si="26">SUM(C137:C139)</f>
        <v>0</v>
      </c>
      <c r="D136" s="3">
        <f t="shared" si="26"/>
        <v>0</v>
      </c>
      <c r="E136" s="3">
        <f t="shared" si="26"/>
        <v>0</v>
      </c>
      <c r="F136" s="3">
        <f t="shared" si="26"/>
        <v>46124756.519999996</v>
      </c>
      <c r="G136" s="3">
        <f t="shared" si="26"/>
        <v>0</v>
      </c>
      <c r="H136" s="3">
        <f t="shared" si="26"/>
        <v>46124756.519999996</v>
      </c>
      <c r="I136" s="3">
        <f t="shared" si="26"/>
        <v>46124756.519999996</v>
      </c>
    </row>
    <row r="137" spans="2:9" x14ac:dyDescent="0.2">
      <c r="B137" s="16" t="s">
        <v>87</v>
      </c>
      <c r="C137" s="73">
        <v>0</v>
      </c>
      <c r="D137" s="73"/>
      <c r="E137" s="4">
        <v>0</v>
      </c>
      <c r="F137" s="73">
        <v>25124756.52</v>
      </c>
      <c r="G137" s="4">
        <v>0</v>
      </c>
      <c r="H137" s="4">
        <f t="shared" si="21"/>
        <v>25124756.52</v>
      </c>
      <c r="I137" s="4">
        <f t="shared" si="22"/>
        <v>25124756.52</v>
      </c>
    </row>
    <row r="138" spans="2:9" x14ac:dyDescent="0.2">
      <c r="B138" s="16" t="s">
        <v>88</v>
      </c>
      <c r="C138" s="73">
        <v>0</v>
      </c>
      <c r="D138" s="73"/>
      <c r="E138" s="4">
        <v>0</v>
      </c>
      <c r="F138" s="73">
        <v>21000000</v>
      </c>
      <c r="G138" s="4">
        <v>0</v>
      </c>
      <c r="H138" s="4">
        <f t="shared" si="21"/>
        <v>21000000</v>
      </c>
      <c r="I138" s="4">
        <f t="shared" si="22"/>
        <v>21000000</v>
      </c>
    </row>
    <row r="139" spans="2:9" x14ac:dyDescent="0.2">
      <c r="B139" s="16" t="s">
        <v>89</v>
      </c>
      <c r="C139" s="73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21"/>
        <v>0</v>
      </c>
      <c r="I139" s="4">
        <f t="shared" si="22"/>
        <v>0</v>
      </c>
    </row>
    <row r="140" spans="2:9" x14ac:dyDescent="0.2">
      <c r="B140" s="17" t="s">
        <v>90</v>
      </c>
      <c r="C140" s="3">
        <f t="shared" ref="C140:I140" si="27">SUM(C141:C145,C147:C148)</f>
        <v>71208801</v>
      </c>
      <c r="D140" s="3">
        <f t="shared" si="27"/>
        <v>0</v>
      </c>
      <c r="E140" s="3">
        <f t="shared" si="27"/>
        <v>0</v>
      </c>
      <c r="F140" s="3">
        <f t="shared" si="27"/>
        <v>0</v>
      </c>
      <c r="G140" s="3">
        <f t="shared" si="27"/>
        <v>71154176.120000005</v>
      </c>
      <c r="H140" s="3">
        <f t="shared" si="27"/>
        <v>-71154176.120000005</v>
      </c>
      <c r="I140" s="3">
        <f t="shared" si="27"/>
        <v>54624.879999995232</v>
      </c>
    </row>
    <row r="141" spans="2:9" x14ac:dyDescent="0.2">
      <c r="B141" s="16" t="s">
        <v>91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si="21"/>
        <v>0</v>
      </c>
      <c r="I141" s="4">
        <f t="shared" si="22"/>
        <v>0</v>
      </c>
    </row>
    <row r="142" spans="2:9" x14ac:dyDescent="0.2">
      <c r="B142" s="16" t="s">
        <v>92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21"/>
        <v>0</v>
      </c>
      <c r="I142" s="4">
        <f t="shared" si="22"/>
        <v>0</v>
      </c>
    </row>
    <row r="143" spans="2:9" x14ac:dyDescent="0.2">
      <c r="B143" s="16" t="s">
        <v>93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21"/>
        <v>0</v>
      </c>
      <c r="I143" s="4">
        <f t="shared" si="22"/>
        <v>0</v>
      </c>
    </row>
    <row r="144" spans="2:9" x14ac:dyDescent="0.2">
      <c r="B144" s="16" t="s">
        <v>94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21"/>
        <v>0</v>
      </c>
      <c r="I144" s="4">
        <f t="shared" si="22"/>
        <v>0</v>
      </c>
    </row>
    <row r="145" spans="2:9" x14ac:dyDescent="0.2">
      <c r="B145" s="16" t="s">
        <v>95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21"/>
        <v>0</v>
      </c>
      <c r="I145" s="4">
        <f t="shared" si="22"/>
        <v>0</v>
      </c>
    </row>
    <row r="146" spans="2:9" x14ac:dyDescent="0.2">
      <c r="B146" s="16" t="s">
        <v>96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21"/>
        <v>0</v>
      </c>
      <c r="I146" s="4">
        <f t="shared" si="22"/>
        <v>0</v>
      </c>
    </row>
    <row r="147" spans="2:9" x14ac:dyDescent="0.2">
      <c r="B147" s="16" t="s">
        <v>97</v>
      </c>
      <c r="C147" s="73">
        <v>71208801</v>
      </c>
      <c r="D147" s="4"/>
      <c r="E147" s="73">
        <v>0</v>
      </c>
      <c r="F147" s="4">
        <v>0</v>
      </c>
      <c r="G147" s="4">
        <v>71154176.120000005</v>
      </c>
      <c r="H147" s="4">
        <f t="shared" si="21"/>
        <v>-71154176.120000005</v>
      </c>
      <c r="I147" s="4">
        <f t="shared" si="22"/>
        <v>54624.879999995232</v>
      </c>
    </row>
    <row r="148" spans="2:9" x14ac:dyDescent="0.2">
      <c r="B148" s="17" t="s">
        <v>98</v>
      </c>
      <c r="C148" s="7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99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102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104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105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106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107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108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109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111</v>
      </c>
      <c r="C161" s="6">
        <f>+C13+C87</f>
        <v>161547174</v>
      </c>
      <c r="D161" s="6">
        <f t="shared" ref="D161:I161" si="28">+D13+D87</f>
        <v>26151449.260000005</v>
      </c>
      <c r="E161" s="6">
        <f t="shared" si="28"/>
        <v>2287619.4700000002</v>
      </c>
      <c r="F161" s="6">
        <f t="shared" si="28"/>
        <v>59885128.569999993</v>
      </c>
      <c r="G161" s="6">
        <f t="shared" si="28"/>
        <v>73771229.000000015</v>
      </c>
      <c r="H161" s="6">
        <f t="shared" si="28"/>
        <v>9977729.359999992</v>
      </c>
      <c r="I161" s="6">
        <f t="shared" si="28"/>
        <v>171524903.36000001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3" spans="2:9" x14ac:dyDescent="0.2">
      <c r="H163" s="74"/>
    </row>
  </sheetData>
  <protectedRanges>
    <protectedRange sqref="C13:I13" name="Rango1_2_1"/>
    <protectedRange sqref="C87:I87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19685039370078741" right="0.11811023622047245" top="0.74803149606299213" bottom="0.74803149606299213" header="0.31496062992125984" footer="0.31496062992125984"/>
  <pageSetup scale="6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34"/>
  <sheetViews>
    <sheetView showGridLines="0" workbookViewId="0">
      <selection activeCell="E25" sqref="E2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4.1640625" style="1" customWidth="1"/>
    <col min="6" max="6" width="16.33203125" style="1" customWidth="1"/>
    <col min="7" max="16384" width="12" style="1"/>
  </cols>
  <sheetData>
    <row r="1" spans="1:6" x14ac:dyDescent="0.2">
      <c r="B1" s="79" t="str">
        <f>'Notas de Disciplina Financiera'!A1</f>
        <v>Municipio de Santiago Maravatío, Guanajuato</v>
      </c>
      <c r="C1" s="79"/>
      <c r="D1" s="79"/>
      <c r="E1" s="40" t="s">
        <v>0</v>
      </c>
      <c r="F1" s="41">
        <f>'Notas de Disciplina Financiera'!D1</f>
        <v>2025</v>
      </c>
    </row>
    <row r="2" spans="1:6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Anual</v>
      </c>
    </row>
    <row r="3" spans="1:6" x14ac:dyDescent="0.2">
      <c r="B3" s="79" t="str">
        <f>'Notas de Disciplina Financiera'!A3</f>
        <v>Correspondiente del 1 de enero al 31 de diciembre de 2025</v>
      </c>
      <c r="C3" s="79"/>
      <c r="D3" s="79"/>
      <c r="E3" s="40" t="s">
        <v>3</v>
      </c>
      <c r="F3" s="41" t="str">
        <f>'Notas de Disciplina Financiera'!D3</f>
        <v>Cuenta Pública</v>
      </c>
    </row>
    <row r="5" spans="1:6" ht="12" thickBot="1" x14ac:dyDescent="0.25">
      <c r="C5" s="43" t="s">
        <v>112</v>
      </c>
    </row>
    <row r="6" spans="1:6" x14ac:dyDescent="0.2">
      <c r="B6" s="88" t="str">
        <f>B1</f>
        <v>Municipio de Santiago Maravatío, Guanajuato</v>
      </c>
      <c r="C6" s="89"/>
      <c r="D6" s="89"/>
      <c r="E6" s="89"/>
      <c r="F6" s="90"/>
    </row>
    <row r="7" spans="1:6" x14ac:dyDescent="0.2">
      <c r="B7" s="91" t="s">
        <v>113</v>
      </c>
      <c r="C7" s="92"/>
      <c r="D7" s="92"/>
      <c r="E7" s="92"/>
      <c r="F7" s="93"/>
    </row>
    <row r="8" spans="1:6" x14ac:dyDescent="0.2">
      <c r="B8" s="94" t="s">
        <v>154</v>
      </c>
      <c r="C8" s="95"/>
      <c r="D8" s="95"/>
      <c r="E8" s="95"/>
      <c r="F8" s="96"/>
    </row>
    <row r="9" spans="1:6" ht="22.5" x14ac:dyDescent="0.2">
      <c r="B9" s="86" t="s">
        <v>114</v>
      </c>
      <c r="C9" s="87" t="s">
        <v>115</v>
      </c>
      <c r="D9" s="66" t="s">
        <v>116</v>
      </c>
      <c r="E9" s="66" t="s">
        <v>117</v>
      </c>
      <c r="F9" s="67" t="s">
        <v>118</v>
      </c>
    </row>
    <row r="10" spans="1:6" x14ac:dyDescent="0.2">
      <c r="A10" s="42"/>
      <c r="B10" s="86"/>
      <c r="C10" s="87"/>
      <c r="D10" s="66" t="s">
        <v>119</v>
      </c>
      <c r="E10" s="66" t="s">
        <v>120</v>
      </c>
      <c r="F10" s="67" t="s">
        <v>121</v>
      </c>
    </row>
    <row r="11" spans="1:6" x14ac:dyDescent="0.2">
      <c r="B11" s="52"/>
      <c r="C11" s="53" t="s">
        <v>122</v>
      </c>
      <c r="D11" s="54">
        <f>SUM(D12:D20)</f>
        <v>95393212.890000001</v>
      </c>
      <c r="E11" s="54">
        <f t="shared" ref="E11:F11" si="0">SUM(E12:E20)</f>
        <v>94736023.849999994</v>
      </c>
      <c r="F11" s="55">
        <f t="shared" si="0"/>
        <v>657189.04000000097</v>
      </c>
    </row>
    <row r="12" spans="1:6" x14ac:dyDescent="0.2">
      <c r="B12" s="56">
        <v>1000</v>
      </c>
      <c r="C12" s="57" t="s">
        <v>123</v>
      </c>
      <c r="D12" s="58">
        <v>44043937.619999997</v>
      </c>
      <c r="E12" s="58">
        <v>44043937.619999997</v>
      </c>
      <c r="F12" s="59">
        <f t="shared" ref="F12:F20" si="1">+D12-E12</f>
        <v>0</v>
      </c>
    </row>
    <row r="13" spans="1:6" x14ac:dyDescent="0.2">
      <c r="B13" s="56">
        <v>2000</v>
      </c>
      <c r="C13" s="57" t="s">
        <v>124</v>
      </c>
      <c r="D13" s="58">
        <v>5534402.7000000002</v>
      </c>
      <c r="E13" s="58">
        <v>5372401.1200000001</v>
      </c>
      <c r="F13" s="59">
        <f t="shared" si="1"/>
        <v>162001.58000000007</v>
      </c>
    </row>
    <row r="14" spans="1:6" x14ac:dyDescent="0.2">
      <c r="B14" s="56">
        <v>3000</v>
      </c>
      <c r="C14" s="57" t="s">
        <v>125</v>
      </c>
      <c r="D14" s="58">
        <v>23581819.949999999</v>
      </c>
      <c r="E14" s="58">
        <v>23086632.489999998</v>
      </c>
      <c r="F14" s="59">
        <f t="shared" si="1"/>
        <v>495187.46000000089</v>
      </c>
    </row>
    <row r="15" spans="1:6" x14ac:dyDescent="0.2">
      <c r="B15" s="56">
        <v>4000</v>
      </c>
      <c r="C15" s="57" t="s">
        <v>126</v>
      </c>
      <c r="D15" s="58">
        <v>14224303.51</v>
      </c>
      <c r="E15" s="58">
        <v>14224303.51</v>
      </c>
      <c r="F15" s="59">
        <f t="shared" si="1"/>
        <v>0</v>
      </c>
    </row>
    <row r="16" spans="1:6" x14ac:dyDescent="0.2">
      <c r="B16" s="56">
        <v>5000</v>
      </c>
      <c r="C16" s="57" t="s">
        <v>127</v>
      </c>
      <c r="D16" s="58">
        <v>226226.03</v>
      </c>
      <c r="E16" s="58">
        <v>226226.03</v>
      </c>
      <c r="F16" s="59">
        <f t="shared" si="1"/>
        <v>0</v>
      </c>
    </row>
    <row r="17" spans="2:6" x14ac:dyDescent="0.2">
      <c r="B17" s="56">
        <v>6000</v>
      </c>
      <c r="C17" s="57" t="s">
        <v>128</v>
      </c>
      <c r="D17" s="58">
        <v>3632863.08</v>
      </c>
      <c r="E17" s="58">
        <v>3632863.08</v>
      </c>
      <c r="F17" s="59">
        <f t="shared" si="1"/>
        <v>0</v>
      </c>
    </row>
    <row r="18" spans="2:6" x14ac:dyDescent="0.2">
      <c r="B18" s="56">
        <v>7000</v>
      </c>
      <c r="C18" s="57" t="s">
        <v>129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130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131</v>
      </c>
      <c r="D20" s="58">
        <v>4149660</v>
      </c>
      <c r="E20" s="58">
        <v>4149660</v>
      </c>
      <c r="F20" s="59">
        <f t="shared" si="1"/>
        <v>0</v>
      </c>
    </row>
    <row r="21" spans="2:6" x14ac:dyDescent="0.2">
      <c r="B21" s="56"/>
      <c r="C21" s="60" t="s">
        <v>132</v>
      </c>
      <c r="D21" s="61">
        <f>SUM(D22:D30)</f>
        <v>46480518.769999996</v>
      </c>
      <c r="E21" s="61">
        <f t="shared" ref="E21:F21" si="2">SUM(E22:E30)</f>
        <v>46446718.769999996</v>
      </c>
      <c r="F21" s="62">
        <f t="shared" si="2"/>
        <v>33800</v>
      </c>
    </row>
    <row r="22" spans="2:6" x14ac:dyDescent="0.2">
      <c r="B22" s="56">
        <v>1000</v>
      </c>
      <c r="C22" s="57" t="s">
        <v>123</v>
      </c>
      <c r="D22" s="58">
        <v>0</v>
      </c>
      <c r="E22" s="58">
        <v>0</v>
      </c>
      <c r="F22" s="59">
        <f>+D22-E22</f>
        <v>0</v>
      </c>
    </row>
    <row r="23" spans="2:6" x14ac:dyDescent="0.2">
      <c r="B23" s="56">
        <v>2000</v>
      </c>
      <c r="C23" s="57" t="s">
        <v>124</v>
      </c>
      <c r="D23" s="58">
        <v>6280579.5999999996</v>
      </c>
      <c r="E23" s="58">
        <v>6276779.5999999996</v>
      </c>
      <c r="F23" s="59">
        <f>+D23-E23</f>
        <v>3800</v>
      </c>
    </row>
    <row r="24" spans="2:6" x14ac:dyDescent="0.2">
      <c r="B24" s="56">
        <v>3000</v>
      </c>
      <c r="C24" s="57" t="s">
        <v>125</v>
      </c>
      <c r="D24" s="58">
        <v>1039315.86</v>
      </c>
      <c r="E24" s="58">
        <v>1009315.86</v>
      </c>
      <c r="F24" s="59">
        <f t="shared" ref="F24:F30" si="3">+D24-E24</f>
        <v>30000</v>
      </c>
    </row>
    <row r="25" spans="2:6" x14ac:dyDescent="0.2">
      <c r="B25" s="56">
        <v>4000</v>
      </c>
      <c r="C25" s="57" t="s">
        <v>126</v>
      </c>
      <c r="D25" s="58">
        <v>3648384.62</v>
      </c>
      <c r="E25" s="58">
        <v>3648384.62</v>
      </c>
      <c r="F25" s="59">
        <f t="shared" si="3"/>
        <v>0</v>
      </c>
    </row>
    <row r="26" spans="2:6" x14ac:dyDescent="0.2">
      <c r="B26" s="56">
        <v>5000</v>
      </c>
      <c r="C26" s="57" t="s">
        <v>127</v>
      </c>
      <c r="D26" s="58">
        <v>161544</v>
      </c>
      <c r="E26" s="58">
        <v>161544</v>
      </c>
      <c r="F26" s="59">
        <f t="shared" si="3"/>
        <v>0</v>
      </c>
    </row>
    <row r="27" spans="2:6" x14ac:dyDescent="0.2">
      <c r="B27" s="56">
        <v>6000</v>
      </c>
      <c r="C27" s="57" t="s">
        <v>128</v>
      </c>
      <c r="D27" s="58">
        <v>35350694.689999998</v>
      </c>
      <c r="E27" s="58">
        <v>35350694.689999998</v>
      </c>
      <c r="F27" s="59">
        <f t="shared" si="3"/>
        <v>0</v>
      </c>
    </row>
    <row r="28" spans="2:6" x14ac:dyDescent="0.2">
      <c r="B28" s="56">
        <v>7000</v>
      </c>
      <c r="C28" s="57" t="s">
        <v>129</v>
      </c>
      <c r="D28" s="58">
        <v>0</v>
      </c>
      <c r="E28" s="58">
        <v>0</v>
      </c>
      <c r="F28" s="59">
        <f t="shared" si="3"/>
        <v>0</v>
      </c>
    </row>
    <row r="29" spans="2:6" x14ac:dyDescent="0.2">
      <c r="B29" s="56">
        <v>8000</v>
      </c>
      <c r="C29" s="57" t="s">
        <v>130</v>
      </c>
      <c r="D29" s="58">
        <v>0</v>
      </c>
      <c r="E29" s="58">
        <v>0</v>
      </c>
      <c r="F29" s="59">
        <f t="shared" si="3"/>
        <v>0</v>
      </c>
    </row>
    <row r="30" spans="2:6" x14ac:dyDescent="0.2">
      <c r="B30" s="63">
        <v>9000</v>
      </c>
      <c r="C30" s="64" t="s">
        <v>131</v>
      </c>
      <c r="D30" s="65">
        <v>0</v>
      </c>
      <c r="E30" s="65">
        <v>0</v>
      </c>
      <c r="F30" s="59">
        <f t="shared" si="3"/>
        <v>0</v>
      </c>
    </row>
    <row r="31" spans="2:6" ht="12" thickBot="1" x14ac:dyDescent="0.25">
      <c r="B31" s="48"/>
      <c r="C31" s="49" t="s">
        <v>35</v>
      </c>
      <c r="D31" s="50">
        <f>D11+D21</f>
        <v>141873731.66</v>
      </c>
      <c r="E31" s="50">
        <f t="shared" ref="E31:F31" si="4">E11+E21</f>
        <v>141182742.62</v>
      </c>
      <c r="F31" s="51">
        <f t="shared" si="4"/>
        <v>690989.04000000097</v>
      </c>
    </row>
    <row r="33" spans="3:3" x14ac:dyDescent="0.2">
      <c r="C33" s="69" t="s">
        <v>133</v>
      </c>
    </row>
    <row r="34" spans="3:3" x14ac:dyDescent="0.2">
      <c r="C34" s="68" t="s">
        <v>134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pageSetup scale="75" orientation="portrait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14"/>
  <sheetViews>
    <sheetView showGridLines="0" workbookViewId="0">
      <selection activeCell="C13" sqref="C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tr">
        <f>'Notas de Disciplina Financiera'!A1</f>
        <v>Municipio de Santiago Maravatío, Guanajuato</v>
      </c>
      <c r="C1" s="79"/>
      <c r="D1" s="79"/>
      <c r="E1" s="40" t="s">
        <v>0</v>
      </c>
      <c r="F1" s="41">
        <f>'Notas de Disciplina Financiera'!D1</f>
        <v>2025</v>
      </c>
    </row>
    <row r="2" spans="1:6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Anual</v>
      </c>
    </row>
    <row r="3" spans="1:6" x14ac:dyDescent="0.2">
      <c r="B3" s="79" t="str">
        <f>'Notas de Disciplina Financiera'!A3</f>
        <v>Correspondiente del 1 de enero al 31 de diciembre de 2025</v>
      </c>
      <c r="C3" s="79"/>
      <c r="D3" s="79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15</v>
      </c>
    </row>
    <row r="7" spans="1:6" x14ac:dyDescent="0.2">
      <c r="B7" s="1" t="s">
        <v>135</v>
      </c>
    </row>
    <row r="8" spans="1:6" x14ac:dyDescent="0.2">
      <c r="B8" s="45" t="s">
        <v>136</v>
      </c>
    </row>
    <row r="9" spans="1:6" x14ac:dyDescent="0.2">
      <c r="A9" s="42"/>
      <c r="B9" s="47" t="s">
        <v>137</v>
      </c>
    </row>
    <row r="10" spans="1:6" x14ac:dyDescent="0.2">
      <c r="B10" s="47" t="s">
        <v>138</v>
      </c>
    </row>
    <row r="11" spans="1:6" x14ac:dyDescent="0.2">
      <c r="B11" s="70" t="s">
        <v>155</v>
      </c>
    </row>
    <row r="13" spans="1:6" x14ac:dyDescent="0.2">
      <c r="C13" s="69" t="s">
        <v>139</v>
      </c>
    </row>
    <row r="14" spans="1:6" x14ac:dyDescent="0.2">
      <c r="C14" s="68" t="s">
        <v>140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  <pageSetup scale="7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29"/>
  <sheetViews>
    <sheetView showGridLines="0" workbookViewId="0">
      <selection activeCell="B14" sqref="B1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tr">
        <f>'Notas de Disciplina Financiera'!A1</f>
        <v>Municipio de Santiago Maravatío, Guanajuato</v>
      </c>
      <c r="C1" s="79"/>
      <c r="D1" s="79"/>
      <c r="E1" s="40" t="s">
        <v>0</v>
      </c>
      <c r="F1" s="41">
        <f>'Notas de Disciplina Financiera'!D1</f>
        <v>2025</v>
      </c>
    </row>
    <row r="2" spans="1:6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Anual</v>
      </c>
    </row>
    <row r="3" spans="1:6" x14ac:dyDescent="0.2">
      <c r="B3" s="79" t="str">
        <f>'Notas de Disciplina Financiera'!A3</f>
        <v>Correspondiente del 1 de enero al 31 de diciembre de 2025</v>
      </c>
      <c r="C3" s="79"/>
      <c r="D3" s="79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17</v>
      </c>
    </row>
    <row r="7" spans="1:6" x14ac:dyDescent="0.2">
      <c r="B7" s="1" t="s">
        <v>135</v>
      </c>
    </row>
    <row r="8" spans="1:6" x14ac:dyDescent="0.2">
      <c r="B8" s="45" t="s">
        <v>141</v>
      </c>
    </row>
    <row r="9" spans="1:6" x14ac:dyDescent="0.2">
      <c r="A9" s="42"/>
      <c r="B9" s="46" t="s">
        <v>142</v>
      </c>
    </row>
    <row r="10" spans="1:6" x14ac:dyDescent="0.2">
      <c r="B10" s="46" t="s">
        <v>143</v>
      </c>
    </row>
    <row r="12" spans="1:6" x14ac:dyDescent="0.2">
      <c r="B12" s="1" t="s">
        <v>149</v>
      </c>
      <c r="C12" s="71">
        <v>4000000</v>
      </c>
    </row>
    <row r="13" spans="1:6" x14ac:dyDescent="0.2">
      <c r="B13" s="1" t="s">
        <v>164</v>
      </c>
      <c r="C13" s="71"/>
    </row>
    <row r="14" spans="1:6" x14ac:dyDescent="0.2">
      <c r="B14" s="1" t="s">
        <v>150</v>
      </c>
    </row>
    <row r="15" spans="1:6" x14ac:dyDescent="0.2">
      <c r="B15" s="1" t="s">
        <v>163</v>
      </c>
    </row>
    <row r="16" spans="1:6" x14ac:dyDescent="0.2">
      <c r="B16" s="1" t="s">
        <v>151</v>
      </c>
    </row>
    <row r="17" spans="2:3" x14ac:dyDescent="0.2">
      <c r="B17" s="1" t="s">
        <v>152</v>
      </c>
    </row>
    <row r="19" spans="2:3" x14ac:dyDescent="0.2">
      <c r="B19" s="1" t="s">
        <v>149</v>
      </c>
      <c r="C19" s="71">
        <v>6500000</v>
      </c>
    </row>
    <row r="20" spans="2:3" x14ac:dyDescent="0.2">
      <c r="B20" s="1" t="s">
        <v>158</v>
      </c>
      <c r="C20" s="71"/>
    </row>
    <row r="21" spans="2:3" x14ac:dyDescent="0.2">
      <c r="B21" s="1" t="s">
        <v>160</v>
      </c>
    </row>
    <row r="22" spans="2:3" x14ac:dyDescent="0.2">
      <c r="B22" s="1" t="s">
        <v>163</v>
      </c>
    </row>
    <row r="23" spans="2:3" x14ac:dyDescent="0.2">
      <c r="B23" s="1" t="s">
        <v>157</v>
      </c>
    </row>
    <row r="24" spans="2:3" x14ac:dyDescent="0.2">
      <c r="B24" s="1" t="s">
        <v>159</v>
      </c>
    </row>
    <row r="28" spans="2:3" x14ac:dyDescent="0.2">
      <c r="C28" s="69" t="s">
        <v>144</v>
      </c>
    </row>
    <row r="29" spans="2:3" x14ac:dyDescent="0.2">
      <c r="C29" s="68" t="s">
        <v>145</v>
      </c>
    </row>
  </sheetData>
  <mergeCells count="3">
    <mergeCell ref="B1:D1"/>
    <mergeCell ref="B2:D2"/>
    <mergeCell ref="B3:D3"/>
  </mergeCells>
  <hyperlinks>
    <hyperlink ref="C28" location="'NDF-05 (I)'!B22" display="Favor de ver el instructivo de esta nota (NDF-05):" xr:uid="{62A4FD59-AF1B-42F2-A35A-3F7423B919A9}"/>
  </hyperlinks>
  <pageMargins left="0.7" right="0.7" top="0.75" bottom="0.75" header="0.3" footer="0.3"/>
  <pageSetup scale="7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9"/>
  <sheetViews>
    <sheetView showGridLines="0" tabSelected="1" workbookViewId="0">
      <selection activeCell="E30" sqref="E3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tr">
        <f>'Notas de Disciplina Financiera'!A1</f>
        <v>Municipio de Santiago Maravatío, Guanajuato</v>
      </c>
      <c r="C1" s="79"/>
      <c r="D1" s="79"/>
      <c r="E1" s="40" t="s">
        <v>0</v>
      </c>
      <c r="F1" s="41">
        <f>'Notas de Disciplina Financiera'!D1</f>
        <v>2025</v>
      </c>
    </row>
    <row r="2" spans="1:6" x14ac:dyDescent="0.2">
      <c r="B2" s="79" t="s">
        <v>1</v>
      </c>
      <c r="C2" s="79"/>
      <c r="D2" s="79"/>
      <c r="E2" s="40" t="s">
        <v>2</v>
      </c>
      <c r="F2" s="41" t="str">
        <f>'Notas de Disciplina Financiera'!D2</f>
        <v>Anual</v>
      </c>
    </row>
    <row r="3" spans="1:6" x14ac:dyDescent="0.2">
      <c r="B3" s="79" t="str">
        <f>'Notas de Disciplina Financiera'!A3</f>
        <v>Correspondiente del 1 de enero al 31 de diciembre de 2025</v>
      </c>
      <c r="C3" s="79"/>
      <c r="D3" s="79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19</v>
      </c>
    </row>
    <row r="7" spans="1:6" x14ac:dyDescent="0.2">
      <c r="B7" s="1" t="s">
        <v>135</v>
      </c>
    </row>
    <row r="8" spans="1:6" x14ac:dyDescent="0.2">
      <c r="B8" s="45" t="s">
        <v>146</v>
      </c>
    </row>
    <row r="9" spans="1:6" x14ac:dyDescent="0.2">
      <c r="A9" s="42"/>
      <c r="B9" s="1" t="s">
        <v>153</v>
      </c>
    </row>
  </sheetData>
  <mergeCells count="3">
    <mergeCell ref="B1:D1"/>
    <mergeCell ref="B2:D2"/>
    <mergeCell ref="B3:D3"/>
  </mergeCells>
  <pageMargins left="0.7" right="0.7" top="0.75" bottom="0.75" header="0.3" footer="0.3"/>
  <pageSetup scale="76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'NDF-02'!Área_de_impresión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2026-02-23T20:21:09Z</cp:lastPrinted>
  <dcterms:created xsi:type="dcterms:W3CDTF">2024-03-15T21:50:03Z</dcterms:created>
  <dcterms:modified xsi:type="dcterms:W3CDTF">2026-02-23T20:21:42Z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